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7"/>
  </bookViews>
  <sheets>
    <sheet name="一般公共预算收入" sheetId="1" r:id="rId1"/>
    <sheet name="一般公共预算支出" sheetId="2" r:id="rId2"/>
    <sheet name="基金预算收入" sheetId="3" r:id="rId3"/>
    <sheet name="基金预算支出" sheetId="4" r:id="rId4"/>
    <sheet name="国有资本经营预算" sheetId="5" r:id="rId5"/>
    <sheet name="社保基金预算" sheetId="6" r:id="rId6"/>
    <sheet name="债务余额情况表" sheetId="7" r:id="rId7"/>
    <sheet name="新增债券项目安排情况表" sheetId="8" r:id="rId8"/>
  </sheets>
  <definedNames>
    <definedName name="_xlnm._FilterDatabase" localSheetId="1" hidden="1">一般公共预算支出!$A$5:$W$1332</definedName>
    <definedName name="_xlnm._FilterDatabase" localSheetId="3" hidden="1">基金预算支出!$A$5:$N$61</definedName>
    <definedName name="_xlnm.Print_Titles" localSheetId="3">基金预算支出!$1:$4</definedName>
    <definedName name="_xlnm.Print_Area" localSheetId="3">基金预算支出!$A$1:$O$266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<sst xmlns="http://schemas.openxmlformats.org/spreadsheetml/2006/main" count="264" uniqueCount="192">
  <si>
    <t>2024年度德阳市罗江区一般公共预算收入预算变动情况表</t>
  </si>
  <si>
    <t>单位：万元</t>
  </si>
  <si>
    <t>科目名称</t>
  </si>
  <si>
    <t>预算数</t>
  </si>
  <si>
    <t>调整预算数</t>
  </si>
  <si>
    <t>一般公共预算收入合计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</si>
  <si>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</si>
  <si>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</si>
  <si>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</si>
  <si>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</si>
  <si>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</si>
  <si>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</si>
  <si>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</si>
  <si>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</si>
  <si>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</si>
  <si>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</si>
  <si>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</si>
  <si>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</si>
  <si>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</si>
  <si>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</si>
  <si>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</si>
  <si>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</si>
  <si>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</si>
  <si>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</si>
  <si>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</si>
  <si>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</si>
  <si>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</si>
  <si>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</si>
  <si>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</si>
  <si>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</si>
  <si>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</si>
  <si>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</si>
  <si>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2024年度德阳市罗江区一般公共预算支出预算变动情况表</t>
  </si>
  <si>
    <t>科目编码</t>
  </si>
  <si>
    <t>变动项目</t>
  </si>
  <si>
    <t>执行数</t>
  </si>
  <si>
    <t>预算结余</t>
  </si>
  <si>
    <t>小计</t>
  </si>
  <si>
    <t>返还性收入</t>
  </si>
  <si>
    <t>一般性转移支付</t>
  </si>
  <si>
    <t>专项转移支付</t>
  </si>
  <si>
    <t>上年结转使用数</t>
  </si>
  <si>
    <t>调入资金</t>
  </si>
  <si>
    <t>债务收入</t>
  </si>
  <si>
    <t>债务转贷收入</t>
  </si>
  <si>
    <t>动支预备费</t>
  </si>
  <si>
    <t>科目调剂</t>
  </si>
  <si>
    <t>本年短收安排</t>
  </si>
  <si>
    <t>动用预算稳定调节基金</t>
  </si>
  <si>
    <t>补助下级专款</t>
  </si>
  <si>
    <t>安排预算稳定调节基金</t>
  </si>
  <si>
    <t>省补助计划单列市</t>
  </si>
  <si>
    <t>其他</t>
  </si>
  <si>
    <t>一般公共预算支出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</si>
  <si>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</si>
  <si>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</si>
  <si>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</si>
  <si>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</si>
  <si>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</si>
  <si>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</si>
  <si>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</si>
  <si>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</si>
  <si>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</si>
  <si>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</si>
  <si>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</si>
  <si>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</si>
  <si>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</si>
  <si>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</si>
  <si>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</si>
  <si>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</si>
  <si>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</si>
  <si>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</si>
  <si>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</si>
  <si>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</si>
  <si>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</si>
  <si>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</si>
  <si>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</si>
  <si>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</si>
  <si>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</si>
  <si>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2024年度德阳市罗江区政府性基金预算收入预算变动情况表</t>
  </si>
  <si>
    <t>政府性基金收入合计</t>
  </si>
  <si>
    <t xml:space="preserve">    国有土地收益基金收入</t>
  </si>
  <si>
    <t xml:space="preserve">    农业土地开发资金收入</t>
  </si>
  <si>
    <t xml:space="preserve">    国有土地使用权出让收入</t>
  </si>
  <si>
    <t xml:space="preserve">    大中型水库移民后期扶持基金收入</t>
  </si>
  <si>
    <t xml:space="preserve">    大中型水库库区基金收入</t>
  </si>
  <si>
    <t xml:space="preserve">    城市基础设施配套费收入</t>
  </si>
  <si>
    <t xml:space="preserve">    污水处理费收入</t>
  </si>
  <si>
    <t xml:space="preserve">    国有土地使用权出让金专项债务对应项目专项收入</t>
  </si>
  <si>
    <t xml:space="preserve">    农业土地开发资金专项债务对应项目专项收入</t>
  </si>
  <si>
    <t xml:space="preserve">    大中型水库库区基金专项债务对应项目专项收入</t>
  </si>
  <si>
    <t xml:space="preserve">    城市基础设施配套费专项债务对应项目专项收入</t>
  </si>
  <si>
    <t xml:space="preserve">    小型水库移民扶助基金专项债务对应项目专项收入</t>
  </si>
  <si>
    <t xml:space="preserve">    国家重大水利工程建设基金专项债务对应项目专项收入</t>
  </si>
  <si>
    <t xml:space="preserve">    车辆通行费专项债务对应项目专项收入</t>
  </si>
  <si>
    <t xml:space="preserve">    污水处理费专项债务对应项目专项收入</t>
  </si>
  <si>
    <t xml:space="preserve">    其他政府性基金专项债务对应项目专项收入</t>
  </si>
  <si>
    <t>2024年度德阳市罗江区政府性基金预算支出预算变动情况表</t>
  </si>
  <si>
    <t>专项补助</t>
  </si>
  <si>
    <t>动用上年结余</t>
  </si>
  <si>
    <t>政府性基金预算支出</t>
  </si>
  <si>
    <t xml:space="preserve">  核电站乏燃料处理处置基金支出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</si>
  <si>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</si>
  <si>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</si>
  <si>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</si>
  <si>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小型水库移民扶助基金安排的支出</t>
  </si>
  <si>
    <t xml:space="preserve">  小型水库移民扶助基金对应专项债务收入安排的支出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</si>
  <si>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</si>
  <si>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</si>
  <si>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</si>
  <si>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</si>
  <si>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</si>
  <si>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</si>
  <si>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</si>
  <si>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</si>
  <si>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</si>
  <si>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</si>
  <si>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</si>
  <si>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</si>
  <si>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</si>
  <si>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</si>
  <si>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</si>
  <si>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</si>
  <si>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</si>
  <si>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大中型水库移民后期扶持基金支出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</si>
  <si>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</si>
  <si>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</si>
  <si>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</si>
  <si>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</si>
  <si>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</si>
  <si>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</si>
  <si>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</si>
  <si>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</si>
  <si>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</si>
  <si>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</si>
  <si>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 xml:space="preserve">  超长期特别国债安排的支出</t>
  </si>
  <si>
    <t xml:space="preserve">  农网还贷资金支出</t>
  </si>
  <si>
    <t xml:space="preserve">  金融调控支出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</si>
  <si>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</si>
  <si>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</si>
  <si>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</si>
  <si>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</si>
  <si>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抗疫特别国债安排的支出</t>
  </si>
  <si>
    <t xml:space="preserve">  基础设施建设</t>
  </si>
  <si>
    <t xml:space="preserve">  抗疫相关支出</t>
  </si>
  <si>
    <t>实际是超长期特别国债2159802制造业46万元</t>
  </si>
  <si>
    <t>2024年度德阳市罗江区国有资本经营预算收支预算变动情况表</t>
  </si>
  <si>
    <t>预算科目</t>
  </si>
  <si>
    <t>利润收入</t>
  </si>
  <si>
    <t>其他国有企业资本金注入</t>
  </si>
  <si>
    <t>清算收入</t>
  </si>
  <si>
    <t>国有企业退休人员社会化管理补助支出</t>
  </si>
  <si>
    <t>国有资本经营预算转移支付收入</t>
  </si>
  <si>
    <t>国有资本经营预算收入合计</t>
  </si>
  <si>
    <t>国有资本经营预算支出合计</t>
  </si>
  <si>
    <t>调出资金</t>
  </si>
  <si>
    <t>收  入  总  计</t>
  </si>
  <si>
    <t>支  出  总  计</t>
  </si>
  <si>
    <t>2024年度德阳市罗江区社会保险基金预算收支预算变动情况表</t>
  </si>
  <si>
    <t>收入</t>
  </si>
  <si>
    <t>支出</t>
  </si>
  <si>
    <t>科目</t>
  </si>
  <si>
    <t>社会保险基金预算收入</t>
  </si>
  <si>
    <t>社会保险基金预算支出</t>
  </si>
  <si>
    <t>收入合计</t>
  </si>
  <si>
    <t>支出合计</t>
  </si>
  <si>
    <t>当年结余</t>
  </si>
  <si>
    <t>备注：2024年，区级未编制社会保险基金预算收入与支出，本表无数据。</t>
  </si>
  <si>
    <t>2024年德阳市罗江区政府债务余额情况表</t>
  </si>
  <si>
    <t>截止时间：2024.10.31</t>
  </si>
  <si>
    <t>地区</t>
  </si>
  <si>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年末余额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</si>
  <si>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年新增</t>
    </r>
  </si>
  <si>
    <t>预算安排还本</t>
  </si>
  <si>
    <t>当前余额</t>
  </si>
  <si>
    <t>一般债务</t>
  </si>
  <si>
    <t>专项债务</t>
  </si>
  <si>
    <t>罗江区</t>
  </si>
  <si>
    <t>2024年德阳市罗江区新增债券项目安排情况表</t>
  </si>
  <si>
    <t>区划名称</t>
  </si>
  <si>
    <t>项目名称</t>
  </si>
  <si>
    <t>金额</t>
  </si>
  <si>
    <t>合计</t>
  </si>
  <si>
    <t>德阳市罗江区经开区园区基础设施提档升级建设项目</t>
  </si>
  <si>
    <t>德阳市罗江区第三自来水厂及配套设施建设项目</t>
  </si>
  <si>
    <t>德阳市罗江区种业现代农业园区建设项目</t>
  </si>
  <si>
    <t>罗江城际列车客运枢纽停车场及配套设施建设项目</t>
  </si>
  <si>
    <t>德阳市罗江区幼儿园建设项目（第四幼儿园）</t>
  </si>
  <si>
    <t>城镇保障性安居工程建设</t>
  </si>
  <si>
    <t>隐债化解</t>
  </si>
  <si>
    <t>贫困村提升工程过桥中长期贷款项目</t>
  </si>
  <si>
    <t>罗江县棚户区改造项目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</si>
</sst>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0"/>
      <scheme val="minor"/>
    </font>
    <font>
      <sz val="12"/>
      <name val="仿宋_GB2312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/>
    <xf numFmtId="0" fontId="3" fillId="2" borderId="0" xfId="0" applyFont="1" applyFill="1" applyAlignment="1"/>
    <xf numFmtId="0" fontId="3" fillId="0" borderId="0" xfId="0" applyFont="1" applyAlignment="1">
      <alignment horizontal="right"/>
    </xf>
    <xf numFmtId="0" fontId="13" fillId="0" borderId="0" xfId="0" applyFont="1" applyAlignment="1"/>
    <xf numFmtId="0" fontId="0" fillId="0" borderId="0" xfId="0" applyAlignment="1"/>
    <xf numFmtId="0" fontId="14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righ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3" fontId="15" fillId="0" borderId="2" xfId="0" applyNumberFormat="1" applyFont="1" applyFill="1" applyBorder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/>
    <xf numFmtId="0" fontId="15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right"/>
    </xf>
    <xf numFmtId="0" fontId="16" fillId="0" borderId="2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/>
    <xf numFmtId="0" fontId="3" fillId="0" borderId="0" xfId="0" applyFont="1" applyFill="1" applyAlignment="1"/>
    <xf numFmtId="0" fontId="9" fillId="0" borderId="0" xfId="0" applyFont="1" applyFill="1" applyAlignment="1"/>
    <xf numFmtId="0" fontId="17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3" fontId="11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/>
    <xf numFmtId="0" fontId="15" fillId="0" borderId="0" xfId="0" applyNumberFormat="1" applyFont="1" applyFill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vertical="center"/>
    </xf>
    <xf numFmtId="3" fontId="18" fillId="0" borderId="2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Alignment="1" applyProtection="1">
      <alignment horizontal="center" vertical="center" wrapText="1"/>
    </xf>
    <xf numFmtId="3" fontId="15" fillId="0" borderId="0" xfId="0" applyNumberFormat="1" applyFont="1" applyFill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1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left" vertical="center" indent="2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04(第一稿）" xfId="49"/>
    <cellStyle name="常规 2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showZeros="0" zoomScale="80" zoomScaleNormal="80" workbookViewId="0">
      <selection activeCell="H12" sqref="H12"/>
    </sheetView>
  </sheetViews>
  <sheetFormatPr defaultColWidth="9.125" defaultRowHeight="13.5"/>
  <cols>
    <col min="1" max="1" width="36.7583333333333" style="38" customWidth="1"/>
    <col min="2" max="3" width="30.625" style="38" customWidth="1"/>
    <col min="4" max="216" width="9.125" style="38" customWidth="1"/>
    <col min="217" max="217" width="53.625" style="38" customWidth="1"/>
    <col min="218" max="219" width="14.625" style="38" customWidth="1"/>
    <col min="220" max="220" width="14.75" style="38" customWidth="1"/>
    <col min="221" max="230" width="14.625" style="38" customWidth="1"/>
    <col min="231" max="472" width="9.125" style="38" customWidth="1"/>
    <col min="473" max="473" width="53.625" style="38" customWidth="1"/>
    <col min="474" max="475" width="14.625" style="38" customWidth="1"/>
    <col min="476" max="476" width="14.75" style="38" customWidth="1"/>
    <col min="477" max="486" width="14.625" style="38" customWidth="1"/>
    <col min="487" max="728" width="9.125" style="38" customWidth="1"/>
    <col min="729" max="729" width="53.625" style="38" customWidth="1"/>
    <col min="730" max="731" width="14.625" style="38" customWidth="1"/>
    <col min="732" max="732" width="14.75" style="38" customWidth="1"/>
    <col min="733" max="742" width="14.625" style="38" customWidth="1"/>
    <col min="743" max="984" width="9.125" style="38" customWidth="1"/>
    <col min="985" max="985" width="53.625" style="38" customWidth="1"/>
    <col min="986" max="987" width="14.625" style="38" customWidth="1"/>
    <col min="988" max="988" width="14.75" style="38" customWidth="1"/>
    <col min="989" max="998" width="14.625" style="38" customWidth="1"/>
    <col min="999" max="1240" width="9.125" style="38" customWidth="1"/>
    <col min="1241" max="1241" width="53.625" style="38" customWidth="1"/>
    <col min="1242" max="1243" width="14.625" style="38" customWidth="1"/>
    <col min="1244" max="1244" width="14.75" style="38" customWidth="1"/>
    <col min="1245" max="1254" width="14.625" style="38" customWidth="1"/>
    <col min="1255" max="1496" width="9.125" style="38" customWidth="1"/>
    <col min="1497" max="1497" width="53.625" style="38" customWidth="1"/>
    <col min="1498" max="1499" width="14.625" style="38" customWidth="1"/>
    <col min="1500" max="1500" width="14.75" style="38" customWidth="1"/>
    <col min="1501" max="1510" width="14.625" style="38" customWidth="1"/>
    <col min="1511" max="1752" width="9.125" style="38" customWidth="1"/>
    <col min="1753" max="1753" width="53.625" style="38" customWidth="1"/>
    <col min="1754" max="1755" width="14.625" style="38" customWidth="1"/>
    <col min="1756" max="1756" width="14.75" style="38" customWidth="1"/>
    <col min="1757" max="1766" width="14.625" style="38" customWidth="1"/>
    <col min="1767" max="2008" width="9.125" style="38" customWidth="1"/>
    <col min="2009" max="2009" width="53.625" style="38" customWidth="1"/>
    <col min="2010" max="2011" width="14.625" style="38" customWidth="1"/>
    <col min="2012" max="2012" width="14.75" style="38" customWidth="1"/>
    <col min="2013" max="2022" width="14.625" style="38" customWidth="1"/>
    <col min="2023" max="2264" width="9.125" style="38" customWidth="1"/>
    <col min="2265" max="2265" width="53.625" style="38" customWidth="1"/>
    <col min="2266" max="2267" width="14.625" style="38" customWidth="1"/>
    <col min="2268" max="2268" width="14.75" style="38" customWidth="1"/>
    <col min="2269" max="2278" width="14.625" style="38" customWidth="1"/>
    <col min="2279" max="2520" width="9.125" style="38" customWidth="1"/>
    <col min="2521" max="2521" width="53.625" style="38" customWidth="1"/>
    <col min="2522" max="2523" width="14.625" style="38" customWidth="1"/>
    <col min="2524" max="2524" width="14.75" style="38" customWidth="1"/>
    <col min="2525" max="2534" width="14.625" style="38" customWidth="1"/>
    <col min="2535" max="2776" width="9.125" style="38" customWidth="1"/>
    <col min="2777" max="2777" width="53.625" style="38" customWidth="1"/>
    <col min="2778" max="2779" width="14.625" style="38" customWidth="1"/>
    <col min="2780" max="2780" width="14.75" style="38" customWidth="1"/>
    <col min="2781" max="2790" width="14.625" style="38" customWidth="1"/>
    <col min="2791" max="3032" width="9.125" style="38" customWidth="1"/>
    <col min="3033" max="3033" width="53.625" style="38" customWidth="1"/>
    <col min="3034" max="3035" width="14.625" style="38" customWidth="1"/>
    <col min="3036" max="3036" width="14.75" style="38" customWidth="1"/>
    <col min="3037" max="3046" width="14.625" style="38" customWidth="1"/>
    <col min="3047" max="3288" width="9.125" style="38" customWidth="1"/>
    <col min="3289" max="3289" width="53.625" style="38" customWidth="1"/>
    <col min="3290" max="3291" width="14.625" style="38" customWidth="1"/>
    <col min="3292" max="3292" width="14.75" style="38" customWidth="1"/>
    <col min="3293" max="3302" width="14.625" style="38" customWidth="1"/>
    <col min="3303" max="3544" width="9.125" style="38" customWidth="1"/>
    <col min="3545" max="3545" width="53.625" style="38" customWidth="1"/>
    <col min="3546" max="3547" width="14.625" style="38" customWidth="1"/>
    <col min="3548" max="3548" width="14.75" style="38" customWidth="1"/>
    <col min="3549" max="3558" width="14.625" style="38" customWidth="1"/>
    <col min="3559" max="3800" width="9.125" style="38" customWidth="1"/>
    <col min="3801" max="3801" width="53.625" style="38" customWidth="1"/>
    <col min="3802" max="3803" width="14.625" style="38" customWidth="1"/>
    <col min="3804" max="3804" width="14.75" style="38" customWidth="1"/>
    <col min="3805" max="3814" width="14.625" style="38" customWidth="1"/>
    <col min="3815" max="4056" width="9.125" style="38" customWidth="1"/>
    <col min="4057" max="4057" width="53.625" style="38" customWidth="1"/>
    <col min="4058" max="4059" width="14.625" style="38" customWidth="1"/>
    <col min="4060" max="4060" width="14.75" style="38" customWidth="1"/>
    <col min="4061" max="4070" width="14.625" style="38" customWidth="1"/>
    <col min="4071" max="4312" width="9.125" style="38" customWidth="1"/>
    <col min="4313" max="4313" width="53.625" style="38" customWidth="1"/>
    <col min="4314" max="4315" width="14.625" style="38" customWidth="1"/>
    <col min="4316" max="4316" width="14.75" style="38" customWidth="1"/>
    <col min="4317" max="4326" width="14.625" style="38" customWidth="1"/>
    <col min="4327" max="4568" width="9.125" style="38" customWidth="1"/>
    <col min="4569" max="4569" width="53.625" style="38" customWidth="1"/>
    <col min="4570" max="4571" width="14.625" style="38" customWidth="1"/>
    <col min="4572" max="4572" width="14.75" style="38" customWidth="1"/>
    <col min="4573" max="4582" width="14.625" style="38" customWidth="1"/>
    <col min="4583" max="4824" width="9.125" style="38" customWidth="1"/>
    <col min="4825" max="4825" width="53.625" style="38" customWidth="1"/>
    <col min="4826" max="4827" width="14.625" style="38" customWidth="1"/>
    <col min="4828" max="4828" width="14.75" style="38" customWidth="1"/>
    <col min="4829" max="4838" width="14.625" style="38" customWidth="1"/>
    <col min="4839" max="5080" width="9.125" style="38" customWidth="1"/>
    <col min="5081" max="5081" width="53.625" style="38" customWidth="1"/>
    <col min="5082" max="5083" width="14.625" style="38" customWidth="1"/>
    <col min="5084" max="5084" width="14.75" style="38" customWidth="1"/>
    <col min="5085" max="5094" width="14.625" style="38" customWidth="1"/>
    <col min="5095" max="5336" width="9.125" style="38" customWidth="1"/>
    <col min="5337" max="5337" width="53.625" style="38" customWidth="1"/>
    <col min="5338" max="5339" width="14.625" style="38" customWidth="1"/>
    <col min="5340" max="5340" width="14.75" style="38" customWidth="1"/>
    <col min="5341" max="5350" width="14.625" style="38" customWidth="1"/>
    <col min="5351" max="5592" width="9.125" style="38" customWidth="1"/>
    <col min="5593" max="5593" width="53.625" style="38" customWidth="1"/>
    <col min="5594" max="5595" width="14.625" style="38" customWidth="1"/>
    <col min="5596" max="5596" width="14.75" style="38" customWidth="1"/>
    <col min="5597" max="5606" width="14.625" style="38" customWidth="1"/>
    <col min="5607" max="5848" width="9.125" style="38" customWidth="1"/>
    <col min="5849" max="5849" width="53.625" style="38" customWidth="1"/>
    <col min="5850" max="5851" width="14.625" style="38" customWidth="1"/>
    <col min="5852" max="5852" width="14.75" style="38" customWidth="1"/>
    <col min="5853" max="5862" width="14.625" style="38" customWidth="1"/>
    <col min="5863" max="6104" width="9.125" style="38" customWidth="1"/>
    <col min="6105" max="6105" width="53.625" style="38" customWidth="1"/>
    <col min="6106" max="6107" width="14.625" style="38" customWidth="1"/>
    <col min="6108" max="6108" width="14.75" style="38" customWidth="1"/>
    <col min="6109" max="6118" width="14.625" style="38" customWidth="1"/>
    <col min="6119" max="6360" width="9.125" style="38" customWidth="1"/>
    <col min="6361" max="6361" width="53.625" style="38" customWidth="1"/>
    <col min="6362" max="6363" width="14.625" style="38" customWidth="1"/>
    <col min="6364" max="6364" width="14.75" style="38" customWidth="1"/>
    <col min="6365" max="6374" width="14.625" style="38" customWidth="1"/>
    <col min="6375" max="6616" width="9.125" style="38" customWidth="1"/>
    <col min="6617" max="6617" width="53.625" style="38" customWidth="1"/>
    <col min="6618" max="6619" width="14.625" style="38" customWidth="1"/>
    <col min="6620" max="6620" width="14.75" style="38" customWidth="1"/>
    <col min="6621" max="6630" width="14.625" style="38" customWidth="1"/>
    <col min="6631" max="6872" width="9.125" style="38" customWidth="1"/>
    <col min="6873" max="6873" width="53.625" style="38" customWidth="1"/>
    <col min="6874" max="6875" width="14.625" style="38" customWidth="1"/>
    <col min="6876" max="6876" width="14.75" style="38" customWidth="1"/>
    <col min="6877" max="6886" width="14.625" style="38" customWidth="1"/>
    <col min="6887" max="7128" width="9.125" style="38" customWidth="1"/>
    <col min="7129" max="7129" width="53.625" style="38" customWidth="1"/>
    <col min="7130" max="7131" width="14.625" style="38" customWidth="1"/>
    <col min="7132" max="7132" width="14.75" style="38" customWidth="1"/>
    <col min="7133" max="7142" width="14.625" style="38" customWidth="1"/>
    <col min="7143" max="7384" width="9.125" style="38" customWidth="1"/>
    <col min="7385" max="7385" width="53.625" style="38" customWidth="1"/>
    <col min="7386" max="7387" width="14.625" style="38" customWidth="1"/>
    <col min="7388" max="7388" width="14.75" style="38" customWidth="1"/>
    <col min="7389" max="7398" width="14.625" style="38" customWidth="1"/>
    <col min="7399" max="7640" width="9.125" style="38" customWidth="1"/>
    <col min="7641" max="7641" width="53.625" style="38" customWidth="1"/>
    <col min="7642" max="7643" width="14.625" style="38" customWidth="1"/>
    <col min="7644" max="7644" width="14.75" style="38" customWidth="1"/>
    <col min="7645" max="7654" width="14.625" style="38" customWidth="1"/>
    <col min="7655" max="7896" width="9.125" style="38" customWidth="1"/>
    <col min="7897" max="7897" width="53.625" style="38" customWidth="1"/>
    <col min="7898" max="7899" width="14.625" style="38" customWidth="1"/>
    <col min="7900" max="7900" width="14.75" style="38" customWidth="1"/>
    <col min="7901" max="7910" width="14.625" style="38" customWidth="1"/>
    <col min="7911" max="8152" width="9.125" style="38" customWidth="1"/>
    <col min="8153" max="8153" width="53.625" style="38" customWidth="1"/>
    <col min="8154" max="8155" width="14.625" style="38" customWidth="1"/>
    <col min="8156" max="8156" width="14.75" style="38" customWidth="1"/>
    <col min="8157" max="8166" width="14.625" style="38" customWidth="1"/>
    <col min="8167" max="8408" width="9.125" style="38" customWidth="1"/>
    <col min="8409" max="8409" width="53.625" style="38" customWidth="1"/>
    <col min="8410" max="8411" width="14.625" style="38" customWidth="1"/>
    <col min="8412" max="8412" width="14.75" style="38" customWidth="1"/>
    <col min="8413" max="8422" width="14.625" style="38" customWidth="1"/>
    <col min="8423" max="8664" width="9.125" style="38" customWidth="1"/>
    <col min="8665" max="8665" width="53.625" style="38" customWidth="1"/>
    <col min="8666" max="8667" width="14.625" style="38" customWidth="1"/>
    <col min="8668" max="8668" width="14.75" style="38" customWidth="1"/>
    <col min="8669" max="8678" width="14.625" style="38" customWidth="1"/>
    <col min="8679" max="8920" width="9.125" style="38" customWidth="1"/>
    <col min="8921" max="8921" width="53.625" style="38" customWidth="1"/>
    <col min="8922" max="8923" width="14.625" style="38" customWidth="1"/>
    <col min="8924" max="8924" width="14.75" style="38" customWidth="1"/>
    <col min="8925" max="8934" width="14.625" style="38" customWidth="1"/>
    <col min="8935" max="9176" width="9.125" style="38" customWidth="1"/>
    <col min="9177" max="9177" width="53.625" style="38" customWidth="1"/>
    <col min="9178" max="9179" width="14.625" style="38" customWidth="1"/>
    <col min="9180" max="9180" width="14.75" style="38" customWidth="1"/>
    <col min="9181" max="9190" width="14.625" style="38" customWidth="1"/>
    <col min="9191" max="9432" width="9.125" style="38" customWidth="1"/>
    <col min="9433" max="9433" width="53.625" style="38" customWidth="1"/>
    <col min="9434" max="9435" width="14.625" style="38" customWidth="1"/>
    <col min="9436" max="9436" width="14.75" style="38" customWidth="1"/>
    <col min="9437" max="9446" width="14.625" style="38" customWidth="1"/>
    <col min="9447" max="9688" width="9.125" style="38" customWidth="1"/>
    <col min="9689" max="9689" width="53.625" style="38" customWidth="1"/>
    <col min="9690" max="9691" width="14.625" style="38" customWidth="1"/>
    <col min="9692" max="9692" width="14.75" style="38" customWidth="1"/>
    <col min="9693" max="9702" width="14.625" style="38" customWidth="1"/>
    <col min="9703" max="9944" width="9.125" style="38" customWidth="1"/>
    <col min="9945" max="9945" width="53.625" style="38" customWidth="1"/>
    <col min="9946" max="9947" width="14.625" style="38" customWidth="1"/>
    <col min="9948" max="9948" width="14.75" style="38" customWidth="1"/>
    <col min="9949" max="9958" width="14.625" style="38" customWidth="1"/>
    <col min="9959" max="10200" width="9.125" style="38" customWidth="1"/>
    <col min="10201" max="10201" width="53.625" style="38" customWidth="1"/>
    <col min="10202" max="10203" width="14.625" style="38" customWidth="1"/>
    <col min="10204" max="10204" width="14.75" style="38" customWidth="1"/>
    <col min="10205" max="10214" width="14.625" style="38" customWidth="1"/>
    <col min="10215" max="10456" width="9.125" style="38" customWidth="1"/>
    <col min="10457" max="10457" width="53.625" style="38" customWidth="1"/>
    <col min="10458" max="10459" width="14.625" style="38" customWidth="1"/>
    <col min="10460" max="10460" width="14.75" style="38" customWidth="1"/>
    <col min="10461" max="10470" width="14.625" style="38" customWidth="1"/>
    <col min="10471" max="10712" width="9.125" style="38" customWidth="1"/>
    <col min="10713" max="10713" width="53.625" style="38" customWidth="1"/>
    <col min="10714" max="10715" width="14.625" style="38" customWidth="1"/>
    <col min="10716" max="10716" width="14.75" style="38" customWidth="1"/>
    <col min="10717" max="10726" width="14.625" style="38" customWidth="1"/>
    <col min="10727" max="10968" width="9.125" style="38" customWidth="1"/>
    <col min="10969" max="10969" width="53.625" style="38" customWidth="1"/>
    <col min="10970" max="10971" width="14.625" style="38" customWidth="1"/>
    <col min="10972" max="10972" width="14.75" style="38" customWidth="1"/>
    <col min="10973" max="10982" width="14.625" style="38" customWidth="1"/>
    <col min="10983" max="11224" width="9.125" style="38" customWidth="1"/>
    <col min="11225" max="11225" width="53.625" style="38" customWidth="1"/>
    <col min="11226" max="11227" width="14.625" style="38" customWidth="1"/>
    <col min="11228" max="11228" width="14.75" style="38" customWidth="1"/>
    <col min="11229" max="11238" width="14.625" style="38" customWidth="1"/>
    <col min="11239" max="11480" width="9.125" style="38" customWidth="1"/>
    <col min="11481" max="11481" width="53.625" style="38" customWidth="1"/>
    <col min="11482" max="11483" width="14.625" style="38" customWidth="1"/>
    <col min="11484" max="11484" width="14.75" style="38" customWidth="1"/>
    <col min="11485" max="11494" width="14.625" style="38" customWidth="1"/>
    <col min="11495" max="11736" width="9.125" style="38" customWidth="1"/>
    <col min="11737" max="11737" width="53.625" style="38" customWidth="1"/>
    <col min="11738" max="11739" width="14.625" style="38" customWidth="1"/>
    <col min="11740" max="11740" width="14.75" style="38" customWidth="1"/>
    <col min="11741" max="11750" width="14.625" style="38" customWidth="1"/>
    <col min="11751" max="11992" width="9.125" style="38" customWidth="1"/>
    <col min="11993" max="11993" width="53.625" style="38" customWidth="1"/>
    <col min="11994" max="11995" width="14.625" style="38" customWidth="1"/>
    <col min="11996" max="11996" width="14.75" style="38" customWidth="1"/>
    <col min="11997" max="12006" width="14.625" style="38" customWidth="1"/>
    <col min="12007" max="12248" width="9.125" style="38" customWidth="1"/>
    <col min="12249" max="12249" width="53.625" style="38" customWidth="1"/>
    <col min="12250" max="12251" width="14.625" style="38" customWidth="1"/>
    <col min="12252" max="12252" width="14.75" style="38" customWidth="1"/>
    <col min="12253" max="12262" width="14.625" style="38" customWidth="1"/>
    <col min="12263" max="12504" width="9.125" style="38" customWidth="1"/>
    <col min="12505" max="12505" width="53.625" style="38" customWidth="1"/>
    <col min="12506" max="12507" width="14.625" style="38" customWidth="1"/>
    <col min="12508" max="12508" width="14.75" style="38" customWidth="1"/>
    <col min="12509" max="12518" width="14.625" style="38" customWidth="1"/>
    <col min="12519" max="12760" width="9.125" style="38" customWidth="1"/>
    <col min="12761" max="12761" width="53.625" style="38" customWidth="1"/>
    <col min="12762" max="12763" width="14.625" style="38" customWidth="1"/>
    <col min="12764" max="12764" width="14.75" style="38" customWidth="1"/>
    <col min="12765" max="12774" width="14.625" style="38" customWidth="1"/>
    <col min="12775" max="13016" width="9.125" style="38" customWidth="1"/>
    <col min="13017" max="13017" width="53.625" style="38" customWidth="1"/>
    <col min="13018" max="13019" width="14.625" style="38" customWidth="1"/>
    <col min="13020" max="13020" width="14.75" style="38" customWidth="1"/>
    <col min="13021" max="13030" width="14.625" style="38" customWidth="1"/>
    <col min="13031" max="13272" width="9.125" style="38" customWidth="1"/>
    <col min="13273" max="13273" width="53.625" style="38" customWidth="1"/>
    <col min="13274" max="13275" width="14.625" style="38" customWidth="1"/>
    <col min="13276" max="13276" width="14.75" style="38" customWidth="1"/>
    <col min="13277" max="13286" width="14.625" style="38" customWidth="1"/>
    <col min="13287" max="13528" width="9.125" style="38" customWidth="1"/>
    <col min="13529" max="13529" width="53.625" style="38" customWidth="1"/>
    <col min="13530" max="13531" width="14.625" style="38" customWidth="1"/>
    <col min="13532" max="13532" width="14.75" style="38" customWidth="1"/>
    <col min="13533" max="13542" width="14.625" style="38" customWidth="1"/>
    <col min="13543" max="13784" width="9.125" style="38" customWidth="1"/>
    <col min="13785" max="13785" width="53.625" style="38" customWidth="1"/>
    <col min="13786" max="13787" width="14.625" style="38" customWidth="1"/>
    <col min="13788" max="13788" width="14.75" style="38" customWidth="1"/>
    <col min="13789" max="13798" width="14.625" style="38" customWidth="1"/>
    <col min="13799" max="14040" width="9.125" style="38" customWidth="1"/>
    <col min="14041" max="14041" width="53.625" style="38" customWidth="1"/>
    <col min="14042" max="14043" width="14.625" style="38" customWidth="1"/>
    <col min="14044" max="14044" width="14.75" style="38" customWidth="1"/>
    <col min="14045" max="14054" width="14.625" style="38" customWidth="1"/>
    <col min="14055" max="14296" width="9.125" style="38" customWidth="1"/>
    <col min="14297" max="14297" width="53.625" style="38" customWidth="1"/>
    <col min="14298" max="14299" width="14.625" style="38" customWidth="1"/>
    <col min="14300" max="14300" width="14.75" style="38" customWidth="1"/>
    <col min="14301" max="14310" width="14.625" style="38" customWidth="1"/>
    <col min="14311" max="14552" width="9.125" style="38" customWidth="1"/>
    <col min="14553" max="14553" width="53.625" style="38" customWidth="1"/>
    <col min="14554" max="14555" width="14.625" style="38" customWidth="1"/>
    <col min="14556" max="14556" width="14.75" style="38" customWidth="1"/>
    <col min="14557" max="14566" width="14.625" style="38" customWidth="1"/>
    <col min="14567" max="14808" width="9.125" style="38" customWidth="1"/>
    <col min="14809" max="14809" width="53.625" style="38" customWidth="1"/>
    <col min="14810" max="14811" width="14.625" style="38" customWidth="1"/>
    <col min="14812" max="14812" width="14.75" style="38" customWidth="1"/>
    <col min="14813" max="14822" width="14.625" style="38" customWidth="1"/>
    <col min="14823" max="15064" width="9.125" style="38" customWidth="1"/>
    <col min="15065" max="15065" width="53.625" style="38" customWidth="1"/>
    <col min="15066" max="15067" width="14.625" style="38" customWidth="1"/>
    <col min="15068" max="15068" width="14.75" style="38" customWidth="1"/>
    <col min="15069" max="15078" width="14.625" style="38" customWidth="1"/>
    <col min="15079" max="15320" width="9.125" style="38" customWidth="1"/>
    <col min="15321" max="15321" width="53.625" style="38" customWidth="1"/>
    <col min="15322" max="15323" width="14.625" style="38" customWidth="1"/>
    <col min="15324" max="15324" width="14.75" style="38" customWidth="1"/>
    <col min="15325" max="15334" width="14.625" style="38" customWidth="1"/>
    <col min="15335" max="15576" width="9.125" style="38" customWidth="1"/>
    <col min="15577" max="15577" width="53.625" style="38" customWidth="1"/>
    <col min="15578" max="15579" width="14.625" style="38" customWidth="1"/>
    <col min="15580" max="15580" width="14.75" style="38" customWidth="1"/>
    <col min="15581" max="15590" width="14.625" style="38" customWidth="1"/>
    <col min="15591" max="15832" width="9.125" style="38" customWidth="1"/>
    <col min="15833" max="15833" width="53.625" style="38" customWidth="1"/>
    <col min="15834" max="15835" width="14.625" style="38" customWidth="1"/>
    <col min="15836" max="15836" width="14.75" style="38" customWidth="1"/>
    <col min="15837" max="15846" width="14.625" style="38" customWidth="1"/>
    <col min="15847" max="16088" width="9.125" style="38" customWidth="1"/>
    <col min="16089" max="16089" width="53.625" style="38" customWidth="1"/>
    <col min="16090" max="16091" width="14.625" style="38" customWidth="1"/>
    <col min="16092" max="16092" width="14.75" style="38" customWidth="1"/>
    <col min="16093" max="16102" width="14.625" style="38" customWidth="1"/>
    <col min="16103" max="16343" width="9.125" style="38" customWidth="1"/>
    <col min="16344" max="16347" width="9.125" style="38"/>
  </cols>
  <sheetData>
    <row r="1" s="34" customFormat="1" ht="54" customHeight="1" spans="1:3">
      <c r="A1" s="74" t="s">
        <v>0</v>
      </c>
      <c r="B1" s="74"/>
      <c r="C1" s="74"/>
    </row>
    <row r="2" s="34" customFormat="1" ht="28" customHeight="1" spans="1:3">
      <c r="A2" s="75"/>
      <c r="B2" s="75"/>
      <c r="C2" s="76" t="s">
        <v>1</v>
      </c>
    </row>
    <row r="3" s="71" customFormat="1" ht="24" customHeight="1" spans="1:16384">
      <c r="A3" s="27" t="s">
        <v>2</v>
      </c>
      <c r="B3" s="27" t="s">
        <v>3</v>
      </c>
      <c r="C3" s="27" t="s">
        <v>4</v>
      </c>
      <c r="XDY3" s="83"/>
      <c r="XDZ3" s="83"/>
      <c r="XEA3" s="83"/>
      <c r="XEB3" s="83"/>
      <c r="XEC3" s="83"/>
      <c r="XED3" s="83"/>
      <c r="XEE3" s="83"/>
      <c r="XEF3" s="83"/>
      <c r="XEG3" s="83"/>
      <c r="XEH3" s="83"/>
      <c r="XEI3" s="83"/>
      <c r="XEJ3" s="83"/>
      <c r="XEK3" s="83"/>
      <c r="XEL3" s="83"/>
      <c r="XEM3" s="83"/>
      <c r="XEN3" s="83"/>
      <c r="XEO3" s="83"/>
      <c r="XEP3" s="83"/>
      <c r="XEQ3" s="83"/>
      <c r="XER3" s="83"/>
      <c r="XES3" s="83"/>
      <c r="XET3" s="83"/>
      <c r="XEU3" s="83"/>
      <c r="XEV3" s="83"/>
      <c r="XEW3" s="83"/>
      <c r="XEX3" s="83"/>
      <c r="XEY3" s="83"/>
      <c r="XEZ3" s="83"/>
      <c r="XFA3" s="83"/>
      <c r="XFB3" s="83"/>
      <c r="XFC3" s="83"/>
      <c r="XFD3" s="83"/>
    </row>
    <row r="4" s="71" customFormat="1" ht="24" customHeight="1" spans="1:16384">
      <c r="A4" s="27" t="s">
        <v>5</v>
      </c>
      <c r="B4" s="77">
        <f>B5+B22</f>
        <v>92000</v>
      </c>
      <c r="C4" s="77">
        <f>C5+C22</f>
        <v>100000</v>
      </c>
      <c r="XDY4" s="83"/>
      <c r="XDZ4" s="83"/>
      <c r="XEA4" s="83"/>
      <c r="XEB4" s="83"/>
      <c r="XEC4" s="83"/>
      <c r="XED4" s="83"/>
      <c r="XEE4" s="83"/>
      <c r="XEF4" s="83"/>
      <c r="XEG4" s="83"/>
      <c r="XEH4" s="83"/>
      <c r="XEI4" s="83"/>
      <c r="XEJ4" s="83"/>
      <c r="XEK4" s="83"/>
      <c r="XEL4" s="83"/>
      <c r="XEM4" s="83"/>
      <c r="XEN4" s="83"/>
      <c r="XEO4" s="83"/>
      <c r="XEP4" s="83"/>
      <c r="XEQ4" s="83"/>
      <c r="XER4" s="83"/>
      <c r="XES4" s="83"/>
      <c r="XET4" s="83"/>
      <c r="XEU4" s="83"/>
      <c r="XEV4" s="83"/>
      <c r="XEW4" s="83"/>
      <c r="XEX4" s="83"/>
      <c r="XEY4" s="83"/>
      <c r="XEZ4" s="83"/>
      <c r="XFA4" s="83"/>
      <c r="XFB4" s="83"/>
      <c r="XFC4" s="83"/>
      <c r="XFD4" s="83"/>
    </row>
    <row r="5" s="72" customFormat="1" ht="24" customHeight="1" spans="1:16384">
      <c r="A5" s="33" t="s">
        <v>6</v>
      </c>
      <c r="B5" s="78">
        <f>SUM(B6:B21)</f>
        <v>40000</v>
      </c>
      <c r="C5" s="79">
        <f>SUM(C6:C21)</f>
        <v>41000</v>
      </c>
      <c r="XDY5" s="84"/>
      <c r="XDZ5" s="84"/>
      <c r="XEA5" s="84"/>
      <c r="XEB5" s="84"/>
      <c r="XEC5" s="84"/>
      <c r="XED5" s="84"/>
      <c r="XEE5" s="84"/>
      <c r="XEF5" s="84"/>
      <c r="XEG5" s="84"/>
      <c r="XEH5" s="84"/>
      <c r="XEI5" s="84"/>
      <c r="XEJ5" s="84"/>
      <c r="XEK5" s="84"/>
      <c r="XEL5" s="84"/>
      <c r="XEM5" s="84"/>
      <c r="XEN5" s="84"/>
      <c r="XEO5" s="84"/>
      <c r="XEP5" s="84"/>
      <c r="XEQ5" s="84"/>
      <c r="XER5" s="84"/>
      <c r="XES5" s="84"/>
      <c r="XET5" s="84"/>
      <c r="XEU5" s="84"/>
      <c r="XEV5" s="84"/>
      <c r="XEW5" s="84"/>
      <c r="XEX5" s="84"/>
      <c r="XEY5" s="84"/>
      <c r="XEZ5" s="84"/>
      <c r="XFA5" s="84"/>
      <c r="XFB5" s="84"/>
      <c r="XFC5" s="84"/>
      <c r="XFD5" s="84"/>
    </row>
    <row r="6" s="73" customFormat="1" ht="24" customHeight="1" spans="1:3">
      <c r="A6" s="80" t="s">
        <v>7</v>
      </c>
      <c r="B6" s="81">
        <v>18000</v>
      </c>
      <c r="C6" s="81">
        <v>18000</v>
      </c>
    </row>
    <row r="7" s="73" customFormat="1" ht="24" customHeight="1" spans="1:3">
      <c r="A7" s="80" t="s">
        <v>8</v>
      </c>
      <c r="B7" s="81">
        <v>4700</v>
      </c>
      <c r="C7" s="81">
        <v>4700</v>
      </c>
    </row>
    <row r="8" s="73" customFormat="1" ht="24" customHeight="1" spans="1:3">
      <c r="A8" s="80" t="s">
        <v>9</v>
      </c>
      <c r="B8" s="81">
        <v>0</v>
      </c>
      <c r="C8" s="81"/>
    </row>
    <row r="9" s="73" customFormat="1" ht="24" customHeight="1" spans="1:3">
      <c r="A9" s="80" t="s">
        <v>10</v>
      </c>
      <c r="B9" s="81">
        <v>1200</v>
      </c>
      <c r="C9" s="81">
        <v>1200</v>
      </c>
    </row>
    <row r="10" s="73" customFormat="1" ht="24" customHeight="1" spans="1:3">
      <c r="A10" s="80" t="s">
        <v>11</v>
      </c>
      <c r="B10" s="81">
        <v>1200</v>
      </c>
      <c r="C10" s="81">
        <v>1200</v>
      </c>
    </row>
    <row r="11" s="73" customFormat="1" ht="24" customHeight="1" spans="1:3">
      <c r="A11" s="80" t="s">
        <v>12</v>
      </c>
      <c r="B11" s="81">
        <v>1800</v>
      </c>
      <c r="C11" s="81">
        <v>1800</v>
      </c>
    </row>
    <row r="12" s="73" customFormat="1" ht="24" customHeight="1" spans="1:3">
      <c r="A12" s="80" t="s">
        <v>13</v>
      </c>
      <c r="B12" s="81">
        <v>1300</v>
      </c>
      <c r="C12" s="81">
        <v>1300</v>
      </c>
    </row>
    <row r="13" s="73" customFormat="1" ht="24" customHeight="1" spans="1:3">
      <c r="A13" s="80" t="s">
        <v>14</v>
      </c>
      <c r="B13" s="81">
        <v>1000</v>
      </c>
      <c r="C13" s="81">
        <v>1000</v>
      </c>
    </row>
    <row r="14" s="73" customFormat="1" ht="24" customHeight="1" spans="1:3">
      <c r="A14" s="80" t="s">
        <v>15</v>
      </c>
      <c r="B14" s="81">
        <v>1300</v>
      </c>
      <c r="C14" s="81">
        <v>1300</v>
      </c>
    </row>
    <row r="15" s="73" customFormat="1" ht="24" customHeight="1" spans="1:3">
      <c r="A15" s="80" t="s">
        <v>16</v>
      </c>
      <c r="B15" s="81">
        <v>1200</v>
      </c>
      <c r="C15" s="81">
        <v>1200</v>
      </c>
    </row>
    <row r="16" s="73" customFormat="1" ht="24" customHeight="1" spans="1:3">
      <c r="A16" s="80" t="s">
        <v>17</v>
      </c>
      <c r="B16" s="81">
        <v>1200</v>
      </c>
      <c r="C16" s="81">
        <v>1200</v>
      </c>
    </row>
    <row r="17" s="73" customFormat="1" ht="24" customHeight="1" spans="1:3">
      <c r="A17" s="80" t="s">
        <v>18</v>
      </c>
      <c r="B17" s="81">
        <v>2800</v>
      </c>
      <c r="C17" s="81">
        <v>3800</v>
      </c>
    </row>
    <row r="18" s="73" customFormat="1" ht="24" customHeight="1" spans="1:3">
      <c r="A18" s="80" t="s">
        <v>19</v>
      </c>
      <c r="B18" s="81">
        <v>4250</v>
      </c>
      <c r="C18" s="81">
        <v>4250</v>
      </c>
    </row>
    <row r="19" s="73" customFormat="1" ht="24" customHeight="1" spans="1:3">
      <c r="A19" s="80" t="s">
        <v>20</v>
      </c>
      <c r="B19" s="81">
        <v>0</v>
      </c>
      <c r="C19" s="81">
        <v>0</v>
      </c>
    </row>
    <row r="20" s="73" customFormat="1" ht="24" customHeight="1" spans="1:3">
      <c r="A20" s="80" t="s">
        <v>21</v>
      </c>
      <c r="B20" s="81">
        <v>50</v>
      </c>
      <c r="C20" s="81">
        <v>50</v>
      </c>
    </row>
    <row r="21" s="73" customFormat="1" ht="24" customHeight="1" spans="1:3">
      <c r="A21" s="80" t="s">
        <v>22</v>
      </c>
      <c r="B21" s="81">
        <v>0</v>
      </c>
      <c r="C21" s="81">
        <v>0</v>
      </c>
    </row>
    <row r="22" s="73" customFormat="1" ht="24" customHeight="1" spans="1:3">
      <c r="A22" s="81" t="s">
        <v>23</v>
      </c>
      <c r="B22" s="81">
        <f>SUM(B23:B30)</f>
        <v>52000</v>
      </c>
      <c r="C22" s="81">
        <f>SUM(C23:C30)</f>
        <v>59000</v>
      </c>
    </row>
    <row r="23" s="73" customFormat="1" ht="24" customHeight="1" spans="1:3">
      <c r="A23" s="82" t="s">
        <v>24</v>
      </c>
      <c r="B23" s="81">
        <v>3000</v>
      </c>
      <c r="C23" s="81">
        <v>3000</v>
      </c>
    </row>
    <row r="24" s="73" customFormat="1" ht="24" customHeight="1" spans="1:3">
      <c r="A24" s="82" t="s">
        <v>25</v>
      </c>
      <c r="B24" s="81">
        <v>2300</v>
      </c>
      <c r="C24" s="81">
        <v>2300</v>
      </c>
    </row>
    <row r="25" s="73" customFormat="1" ht="24" customHeight="1" spans="1:3">
      <c r="A25" s="82" t="s">
        <v>26</v>
      </c>
      <c r="B25" s="81">
        <v>5000</v>
      </c>
      <c r="C25" s="81">
        <v>5000</v>
      </c>
    </row>
    <row r="26" s="73" customFormat="1" ht="24" customHeight="1" spans="1:3">
      <c r="A26" s="82" t="s">
        <v>27</v>
      </c>
      <c r="B26" s="81">
        <v>0</v>
      </c>
      <c r="C26" s="81"/>
    </row>
    <row r="27" s="73" customFormat="1" ht="24" customHeight="1" spans="1:3">
      <c r="A27" s="82" t="s">
        <v>28</v>
      </c>
      <c r="B27" s="81">
        <v>40000</v>
      </c>
      <c r="C27" s="81">
        <v>47000</v>
      </c>
    </row>
    <row r="28" s="73" customFormat="1" ht="24" customHeight="1" spans="1:3">
      <c r="A28" s="82" t="s">
        <v>29</v>
      </c>
      <c r="B28" s="81">
        <v>0</v>
      </c>
      <c r="C28" s="81">
        <v>0</v>
      </c>
    </row>
    <row r="29" s="73" customFormat="1" ht="24" customHeight="1" spans="1:3">
      <c r="A29" s="82" t="s">
        <v>30</v>
      </c>
      <c r="B29" s="81">
        <v>200</v>
      </c>
      <c r="C29" s="81">
        <v>200</v>
      </c>
    </row>
    <row r="30" s="73" customFormat="1" ht="24" customHeight="1" spans="1:3">
      <c r="A30" s="82" t="s">
        <v>31</v>
      </c>
      <c r="B30" s="81">
        <v>1500</v>
      </c>
      <c r="C30" s="81">
        <v>1500</v>
      </c>
    </row>
    <row r="31" s="58" customFormat="1" spans="16353:16384">
      <c r="XDY31" s="59"/>
      <c r="XDZ31" s="59"/>
      <c r="XEA31" s="59"/>
      <c r="XEB31" s="59"/>
      <c r="XEC31" s="59"/>
      <c r="XED31" s="59"/>
      <c r="XEE31" s="59"/>
      <c r="XEF31" s="59"/>
      <c r="XEG31" s="59"/>
      <c r="XEH31" s="59"/>
      <c r="XEI31" s="59"/>
      <c r="XEJ31" s="59"/>
      <c r="XEK31" s="59"/>
      <c r="XEL31" s="59"/>
      <c r="XEM31" s="59"/>
      <c r="XEN31" s="59"/>
      <c r="XEO31" s="59"/>
      <c r="XEP31" s="59"/>
      <c r="XEQ31" s="59"/>
      <c r="XER31" s="59"/>
      <c r="XES31" s="59"/>
      <c r="XET31" s="59"/>
      <c r="XEU31" s="59"/>
      <c r="XEV31" s="59"/>
      <c r="XEW31" s="59"/>
      <c r="XEX31" s="59"/>
      <c r="XEY31" s="59"/>
      <c r="XEZ31" s="59"/>
      <c r="XFA31" s="59"/>
      <c r="XFB31" s="59"/>
      <c r="XFC31" s="59"/>
      <c r="XFD31" s="59"/>
    </row>
  </sheetData>
  <mergeCells count="1">
    <mergeCell ref="A1:C1"/>
  </mergeCells>
  <pageMargins left="0.699305555555556" right="0.699305555555556" top="1.02291666666667" bottom="0.235416666666667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workbookViewId="0">
      <pane xSplit="2" topLeftCell="C1" activePane="topRight" state="frozen"/>
      <selection/>
      <selection pane="topRight" activeCell="L19" sqref="L19"/>
    </sheetView>
  </sheetViews>
  <sheetFormatPr defaultColWidth="9" defaultRowHeight="13.5"/>
  <cols>
    <col min="1" max="1" width="6.75" customWidth="1"/>
    <col min="2" max="2" width="25.625" customWidth="1"/>
    <col min="3" max="3" width="9.50833333333333" customWidth="1"/>
    <col min="6" max="7" width="9" style="59"/>
    <col min="13" max="13" width="10.125" customWidth="1"/>
    <col min="15" max="15" width="11.375" customWidth="1"/>
    <col min="17" max="18" width="10.875" customWidth="1"/>
  </cols>
  <sheetData>
    <row r="1" ht="22.5" spans="1:23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 t="s">
        <v>1</v>
      </c>
      <c r="U3" s="67"/>
      <c r="V3" s="67"/>
      <c r="W3" s="66"/>
    </row>
    <row r="4" ht="21.6" customHeight="1" spans="1:23">
      <c r="A4" s="52" t="s">
        <v>33</v>
      </c>
      <c r="B4" s="52" t="s">
        <v>2</v>
      </c>
      <c r="C4" s="52" t="s">
        <v>3</v>
      </c>
      <c r="D4" s="41" t="s">
        <v>34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52" t="s">
        <v>4</v>
      </c>
      <c r="U4" s="52" t="s">
        <v>35</v>
      </c>
      <c r="V4" s="52" t="s">
        <v>36</v>
      </c>
      <c r="W4" s="69"/>
    </row>
    <row r="5" ht="13.15" customHeight="1" spans="1:23">
      <c r="A5" s="52"/>
      <c r="B5" s="52"/>
      <c r="C5" s="52"/>
      <c r="D5" s="52" t="s">
        <v>37</v>
      </c>
      <c r="E5" s="52" t="s">
        <v>38</v>
      </c>
      <c r="F5" s="52" t="s">
        <v>39</v>
      </c>
      <c r="G5" s="52" t="s">
        <v>40</v>
      </c>
      <c r="H5" s="52" t="s">
        <v>41</v>
      </c>
      <c r="I5" s="52" t="s">
        <v>42</v>
      </c>
      <c r="J5" s="52" t="s">
        <v>43</v>
      </c>
      <c r="K5" s="52" t="s">
        <v>44</v>
      </c>
      <c r="L5" s="52" t="s">
        <v>45</v>
      </c>
      <c r="M5" s="52" t="s">
        <v>46</v>
      </c>
      <c r="N5" s="52" t="s">
        <v>47</v>
      </c>
      <c r="O5" s="52" t="s">
        <v>48</v>
      </c>
      <c r="P5" s="52" t="s">
        <v>49</v>
      </c>
      <c r="Q5" s="52" t="s">
        <v>50</v>
      </c>
      <c r="R5" s="52" t="s">
        <v>51</v>
      </c>
      <c r="S5" s="52" t="s">
        <v>52</v>
      </c>
      <c r="T5" s="52"/>
      <c r="U5" s="52"/>
      <c r="V5" s="52"/>
      <c r="W5" s="69"/>
    </row>
    <row r="6" ht="16" customHeight="1" spans="1:2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69"/>
    </row>
    <row r="7" ht="17.1" customHeight="1" spans="1:23">
      <c r="A7" s="43"/>
      <c r="B7" s="41" t="s">
        <v>53</v>
      </c>
      <c r="C7" s="44">
        <f t="shared" ref="C7:T7" si="0">SUM(C8:C32)</f>
        <v>151142</v>
      </c>
      <c r="D7" s="44">
        <f t="shared" si="0"/>
        <v>120756</v>
      </c>
      <c r="E7" s="44">
        <f t="shared" si="0"/>
        <v>0</v>
      </c>
      <c r="F7" s="68">
        <f t="shared" si="0"/>
        <v>68222</v>
      </c>
      <c r="G7" s="68">
        <f t="shared" si="0"/>
        <v>15182</v>
      </c>
      <c r="H7" s="44">
        <f t="shared" si="0"/>
        <v>9596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44">
        <f t="shared" si="0"/>
        <v>8000</v>
      </c>
      <c r="O7" s="44">
        <f t="shared" si="0"/>
        <v>19756</v>
      </c>
      <c r="P7" s="44">
        <f t="shared" si="0"/>
        <v>0</v>
      </c>
      <c r="Q7" s="44">
        <f t="shared" si="0"/>
        <v>0</v>
      </c>
      <c r="R7" s="44">
        <f t="shared" si="0"/>
        <v>0</v>
      </c>
      <c r="S7" s="44">
        <f t="shared" si="0"/>
        <v>0</v>
      </c>
      <c r="T7" s="44">
        <f t="shared" si="0"/>
        <v>271898</v>
      </c>
      <c r="U7" s="44">
        <v>157566</v>
      </c>
      <c r="V7" s="44">
        <f>SUM(V8:V32)</f>
        <v>0</v>
      </c>
      <c r="W7" s="70"/>
    </row>
    <row r="8" ht="17.1" customHeight="1" spans="1:23">
      <c r="A8" s="43">
        <v>201</v>
      </c>
      <c r="B8" s="50" t="s">
        <v>54</v>
      </c>
      <c r="C8" s="44">
        <v>22997</v>
      </c>
      <c r="D8" s="44">
        <f t="shared" ref="D8:D32" si="1">SUM(E8:S8)</f>
        <v>400</v>
      </c>
      <c r="E8" s="44"/>
      <c r="F8" s="44">
        <v>274</v>
      </c>
      <c r="G8" s="44">
        <v>104</v>
      </c>
      <c r="H8" s="44">
        <v>22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>
        <f t="shared" ref="T8:T32" si="2">SUM(C8,D8)</f>
        <v>23397</v>
      </c>
      <c r="U8" s="44">
        <v>18810</v>
      </c>
      <c r="V8" s="44"/>
      <c r="W8" s="70"/>
    </row>
    <row r="9" ht="17.1" customHeight="1" spans="1:23">
      <c r="A9" s="43">
        <v>202</v>
      </c>
      <c r="B9" s="50" t="s">
        <v>55</v>
      </c>
      <c r="C9" s="44"/>
      <c r="D9" s="44">
        <f t="shared" si="1"/>
        <v>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>
        <f t="shared" si="2"/>
        <v>0</v>
      </c>
      <c r="U9" s="44">
        <v>0</v>
      </c>
      <c r="V9" s="44"/>
      <c r="W9" s="70"/>
    </row>
    <row r="10" ht="17.1" customHeight="1" spans="1:23">
      <c r="A10" s="43">
        <v>203</v>
      </c>
      <c r="B10" s="50" t="s">
        <v>56</v>
      </c>
      <c r="C10" s="44">
        <v>197</v>
      </c>
      <c r="D10" s="44">
        <f t="shared" si="1"/>
        <v>114</v>
      </c>
      <c r="E10" s="44"/>
      <c r="F10" s="44">
        <v>34</v>
      </c>
      <c r="G10" s="44"/>
      <c r="H10" s="44">
        <v>80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>
        <f t="shared" si="2"/>
        <v>311</v>
      </c>
      <c r="U10" s="44">
        <v>177</v>
      </c>
      <c r="V10" s="44"/>
      <c r="W10" s="70"/>
    </row>
    <row r="11" ht="17.1" customHeight="1" spans="1:23">
      <c r="A11" s="43">
        <v>204</v>
      </c>
      <c r="B11" s="50" t="s">
        <v>57</v>
      </c>
      <c r="C11" s="44">
        <v>9159</v>
      </c>
      <c r="D11" s="44">
        <f t="shared" si="1"/>
        <v>887</v>
      </c>
      <c r="E11" s="44"/>
      <c r="F11" s="44">
        <v>712</v>
      </c>
      <c r="G11" s="44">
        <v>50</v>
      </c>
      <c r="H11" s="44">
        <v>125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>
        <f t="shared" si="2"/>
        <v>10046</v>
      </c>
      <c r="U11" s="44">
        <v>7736</v>
      </c>
      <c r="V11" s="44"/>
      <c r="W11" s="70"/>
    </row>
    <row r="12" ht="17.1" customHeight="1" spans="1:23">
      <c r="A12" s="43">
        <v>205</v>
      </c>
      <c r="B12" s="50" t="s">
        <v>58</v>
      </c>
      <c r="C12" s="44">
        <v>22550</v>
      </c>
      <c r="D12" s="44">
        <f t="shared" si="1"/>
        <v>4064</v>
      </c>
      <c r="E12" s="44"/>
      <c r="F12" s="44">
        <v>4064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>
        <f t="shared" si="2"/>
        <v>26614</v>
      </c>
      <c r="U12" s="44">
        <v>25297</v>
      </c>
      <c r="V12" s="44"/>
      <c r="W12" s="70"/>
    </row>
    <row r="13" ht="17.1" customHeight="1" spans="1:23">
      <c r="A13" s="43">
        <v>206</v>
      </c>
      <c r="B13" s="50" t="s">
        <v>59</v>
      </c>
      <c r="C13" s="44">
        <v>800</v>
      </c>
      <c r="D13" s="44">
        <f t="shared" si="1"/>
        <v>349</v>
      </c>
      <c r="E13" s="44"/>
      <c r="F13" s="44">
        <v>241</v>
      </c>
      <c r="G13" s="44">
        <v>108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>
        <f t="shared" si="2"/>
        <v>1149</v>
      </c>
      <c r="U13" s="44">
        <v>842</v>
      </c>
      <c r="V13" s="44"/>
      <c r="W13" s="70"/>
    </row>
    <row r="14" ht="17.1" customHeight="1" spans="1:23">
      <c r="A14" s="43">
        <v>207</v>
      </c>
      <c r="B14" s="50" t="s">
        <v>60</v>
      </c>
      <c r="C14" s="44">
        <v>1640</v>
      </c>
      <c r="D14" s="44">
        <f t="shared" si="1"/>
        <v>582</v>
      </c>
      <c r="E14" s="44"/>
      <c r="F14" s="44">
        <v>572</v>
      </c>
      <c r="G14" s="44">
        <v>10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>
        <f t="shared" si="2"/>
        <v>2222</v>
      </c>
      <c r="U14" s="44">
        <v>1563</v>
      </c>
      <c r="V14" s="44"/>
      <c r="W14" s="70"/>
    </row>
    <row r="15" ht="17.1" customHeight="1" spans="1:23">
      <c r="A15" s="43">
        <v>208</v>
      </c>
      <c r="B15" s="50" t="s">
        <v>61</v>
      </c>
      <c r="C15" s="44">
        <v>26883</v>
      </c>
      <c r="D15" s="44">
        <f t="shared" si="1"/>
        <v>8288</v>
      </c>
      <c r="E15" s="44"/>
      <c r="F15" s="44">
        <v>8180</v>
      </c>
      <c r="G15" s="44"/>
      <c r="H15" s="44">
        <v>108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>
        <f t="shared" si="2"/>
        <v>35171</v>
      </c>
      <c r="U15" s="44">
        <v>26072</v>
      </c>
      <c r="V15" s="44"/>
      <c r="W15" s="70"/>
    </row>
    <row r="16" ht="17.1" customHeight="1" spans="1:23">
      <c r="A16" s="43">
        <v>210</v>
      </c>
      <c r="B16" s="50" t="s">
        <v>62</v>
      </c>
      <c r="C16" s="44">
        <v>10302</v>
      </c>
      <c r="D16" s="44">
        <f t="shared" si="1"/>
        <v>7338</v>
      </c>
      <c r="E16" s="44"/>
      <c r="F16" s="44">
        <v>6881</v>
      </c>
      <c r="G16" s="44">
        <f>289+13</f>
        <v>302</v>
      </c>
      <c r="H16" s="44">
        <v>155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>
        <f t="shared" si="2"/>
        <v>17640</v>
      </c>
      <c r="U16" s="44">
        <v>14906</v>
      </c>
      <c r="V16" s="44"/>
      <c r="W16" s="70"/>
    </row>
    <row r="17" ht="17.1" customHeight="1" spans="1:23">
      <c r="A17" s="43">
        <v>211</v>
      </c>
      <c r="B17" s="50" t="s">
        <v>63</v>
      </c>
      <c r="C17" s="44">
        <v>419</v>
      </c>
      <c r="D17" s="44">
        <f t="shared" si="1"/>
        <v>9188</v>
      </c>
      <c r="E17" s="44"/>
      <c r="F17" s="44">
        <v>187</v>
      </c>
      <c r="G17" s="44">
        <v>5420</v>
      </c>
      <c r="H17" s="44">
        <v>3581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>
        <f t="shared" si="2"/>
        <v>9607</v>
      </c>
      <c r="U17" s="44">
        <v>2200</v>
      </c>
      <c r="V17" s="44"/>
      <c r="W17" s="70"/>
    </row>
    <row r="18" ht="17.1" customHeight="1" spans="1:23">
      <c r="A18" s="43">
        <v>212</v>
      </c>
      <c r="B18" s="50" t="s">
        <v>64</v>
      </c>
      <c r="C18" s="44">
        <v>3508</v>
      </c>
      <c r="D18" s="44">
        <f t="shared" si="1"/>
        <v>57</v>
      </c>
      <c r="E18" s="44"/>
      <c r="F18" s="44"/>
      <c r="G18" s="44">
        <f>33+24</f>
        <v>57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>
        <f t="shared" si="2"/>
        <v>3565</v>
      </c>
      <c r="U18" s="44">
        <v>3208</v>
      </c>
      <c r="V18" s="44"/>
      <c r="W18" s="70"/>
    </row>
    <row r="19" ht="17.1" customHeight="1" spans="1:23">
      <c r="A19" s="43">
        <v>213</v>
      </c>
      <c r="B19" s="50" t="s">
        <v>65</v>
      </c>
      <c r="C19" s="44">
        <v>16924</v>
      </c>
      <c r="D19" s="44">
        <f t="shared" si="1"/>
        <v>52578</v>
      </c>
      <c r="E19" s="44"/>
      <c r="F19" s="44">
        <v>43579</v>
      </c>
      <c r="G19" s="44">
        <f>4011+144</f>
        <v>4155</v>
      </c>
      <c r="H19" s="44">
        <v>4844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>
        <f t="shared" si="2"/>
        <v>69502</v>
      </c>
      <c r="U19" s="44">
        <v>37310</v>
      </c>
      <c r="V19" s="44"/>
      <c r="W19" s="70"/>
    </row>
    <row r="20" ht="17.1" customHeight="1" spans="1:23">
      <c r="A20" s="43">
        <v>214</v>
      </c>
      <c r="B20" s="50" t="s">
        <v>66</v>
      </c>
      <c r="C20" s="44">
        <v>2534</v>
      </c>
      <c r="D20" s="44">
        <f t="shared" si="1"/>
        <v>1714</v>
      </c>
      <c r="E20" s="44"/>
      <c r="F20" s="44">
        <v>1013</v>
      </c>
      <c r="G20" s="44">
        <v>701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>
        <f t="shared" si="2"/>
        <v>4248</v>
      </c>
      <c r="U20" s="44">
        <v>3145</v>
      </c>
      <c r="V20" s="44"/>
      <c r="W20" s="70"/>
    </row>
    <row r="21" ht="17.1" customHeight="1" spans="1:23">
      <c r="A21" s="43">
        <v>215</v>
      </c>
      <c r="B21" s="50" t="s">
        <v>67</v>
      </c>
      <c r="C21" s="44">
        <v>0</v>
      </c>
      <c r="D21" s="44">
        <f t="shared" si="1"/>
        <v>1455</v>
      </c>
      <c r="E21" s="44"/>
      <c r="F21" s="44"/>
      <c r="G21" s="44">
        <v>970</v>
      </c>
      <c r="H21" s="44">
        <v>102</v>
      </c>
      <c r="I21" s="44"/>
      <c r="J21" s="44"/>
      <c r="K21" s="44"/>
      <c r="L21" s="44"/>
      <c r="M21" s="44">
        <v>383</v>
      </c>
      <c r="N21" s="44"/>
      <c r="O21" s="44"/>
      <c r="P21" s="44"/>
      <c r="Q21" s="44"/>
      <c r="R21" s="44"/>
      <c r="S21" s="44"/>
      <c r="T21" s="44">
        <f t="shared" si="2"/>
        <v>1455</v>
      </c>
      <c r="U21" s="44">
        <v>1455</v>
      </c>
      <c r="V21" s="44"/>
      <c r="W21" s="70"/>
    </row>
    <row r="22" ht="17.1" customHeight="1" spans="1:23">
      <c r="A22" s="43">
        <v>216</v>
      </c>
      <c r="B22" s="50" t="s">
        <v>68</v>
      </c>
      <c r="C22" s="44">
        <v>715</v>
      </c>
      <c r="D22" s="44">
        <f t="shared" si="1"/>
        <v>532</v>
      </c>
      <c r="E22" s="44"/>
      <c r="F22" s="44">
        <v>189</v>
      </c>
      <c r="G22" s="44">
        <v>136</v>
      </c>
      <c r="H22" s="44">
        <v>207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>
        <f t="shared" si="2"/>
        <v>1247</v>
      </c>
      <c r="U22" s="44">
        <v>1226</v>
      </c>
      <c r="V22" s="44"/>
      <c r="W22" s="70"/>
    </row>
    <row r="23" ht="17.1" customHeight="1" spans="1:23">
      <c r="A23" s="43">
        <v>217</v>
      </c>
      <c r="B23" s="50" t="s">
        <v>69</v>
      </c>
      <c r="C23" s="44">
        <v>110</v>
      </c>
      <c r="D23" s="44">
        <f t="shared" si="1"/>
        <v>131</v>
      </c>
      <c r="E23" s="44"/>
      <c r="F23" s="44"/>
      <c r="G23" s="44"/>
      <c r="H23" s="44">
        <v>131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>
        <f t="shared" si="2"/>
        <v>241</v>
      </c>
      <c r="U23" s="44">
        <v>138</v>
      </c>
      <c r="V23" s="44"/>
      <c r="W23" s="70"/>
    </row>
    <row r="24" ht="17.1" customHeight="1" spans="1:23">
      <c r="A24" s="43">
        <v>219</v>
      </c>
      <c r="B24" s="50" t="s">
        <v>70</v>
      </c>
      <c r="C24" s="44">
        <v>0</v>
      </c>
      <c r="D24" s="44">
        <f t="shared" si="1"/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>
        <f t="shared" si="2"/>
        <v>0</v>
      </c>
      <c r="U24" s="44">
        <v>0</v>
      </c>
      <c r="V24" s="44"/>
      <c r="W24" s="70"/>
    </row>
    <row r="25" ht="17.1" customHeight="1" spans="1:23">
      <c r="A25" s="43">
        <v>220</v>
      </c>
      <c r="B25" s="50" t="s">
        <v>71</v>
      </c>
      <c r="C25" s="44">
        <v>1532</v>
      </c>
      <c r="D25" s="44">
        <f t="shared" si="1"/>
        <v>34</v>
      </c>
      <c r="E25" s="44"/>
      <c r="F25" s="44"/>
      <c r="G25" s="44">
        <v>34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>
        <f t="shared" si="2"/>
        <v>1566</v>
      </c>
      <c r="U25" s="44">
        <v>853</v>
      </c>
      <c r="V25" s="44"/>
      <c r="W25" s="70"/>
    </row>
    <row r="26" ht="17.1" customHeight="1" spans="1:23">
      <c r="A26" s="43">
        <v>221</v>
      </c>
      <c r="B26" s="50" t="s">
        <v>72</v>
      </c>
      <c r="C26" s="44">
        <v>8397</v>
      </c>
      <c r="D26" s="44">
        <f t="shared" si="1"/>
        <v>1722</v>
      </c>
      <c r="E26" s="44"/>
      <c r="F26" s="44">
        <v>173</v>
      </c>
      <c r="G26" s="44">
        <v>1549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>
        <f t="shared" si="2"/>
        <v>10119</v>
      </c>
      <c r="U26" s="44">
        <v>4257</v>
      </c>
      <c r="V26" s="44"/>
      <c r="W26" s="70"/>
    </row>
    <row r="27" ht="15" customHeight="1" spans="1:23">
      <c r="A27" s="43">
        <v>222</v>
      </c>
      <c r="B27" s="50" t="s">
        <v>73</v>
      </c>
      <c r="C27" s="44">
        <v>345</v>
      </c>
      <c r="D27" s="44">
        <f t="shared" si="1"/>
        <v>2075</v>
      </c>
      <c r="E27" s="44"/>
      <c r="F27" s="44">
        <v>2045</v>
      </c>
      <c r="G27" s="44">
        <v>30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>
        <f t="shared" si="2"/>
        <v>2420</v>
      </c>
      <c r="U27" s="44">
        <v>197</v>
      </c>
      <c r="V27" s="44"/>
      <c r="W27" s="70"/>
    </row>
    <row r="28" ht="17.1" customHeight="1" spans="1:23">
      <c r="A28" s="43">
        <v>224</v>
      </c>
      <c r="B28" s="50" t="s">
        <v>74</v>
      </c>
      <c r="C28" s="44">
        <v>2035</v>
      </c>
      <c r="D28" s="44">
        <f t="shared" si="1"/>
        <v>1864</v>
      </c>
      <c r="E28" s="44"/>
      <c r="F28" s="44">
        <v>67</v>
      </c>
      <c r="G28" s="44">
        <v>1556</v>
      </c>
      <c r="H28" s="44">
        <v>241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>
        <f t="shared" si="2"/>
        <v>3899</v>
      </c>
      <c r="U28" s="44">
        <v>2692</v>
      </c>
      <c r="V28" s="44"/>
      <c r="W28" s="70"/>
    </row>
    <row r="29" ht="17.1" customHeight="1" spans="1:23">
      <c r="A29" s="43">
        <v>227</v>
      </c>
      <c r="B29" s="50" t="s">
        <v>75</v>
      </c>
      <c r="C29" s="44">
        <v>1600</v>
      </c>
      <c r="D29" s="44">
        <f t="shared" si="1"/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>
        <f t="shared" si="2"/>
        <v>1600</v>
      </c>
      <c r="U29" s="44"/>
      <c r="V29" s="44"/>
      <c r="W29" s="70"/>
    </row>
    <row r="30" ht="15" customHeight="1" spans="1:23">
      <c r="A30" s="43">
        <v>229</v>
      </c>
      <c r="B30" s="50" t="s">
        <v>76</v>
      </c>
      <c r="C30" s="44">
        <f>3588+8507</f>
        <v>12095</v>
      </c>
      <c r="D30" s="44">
        <f t="shared" si="1"/>
        <v>27384</v>
      </c>
      <c r="E30" s="44"/>
      <c r="F30" s="44">
        <v>11</v>
      </c>
      <c r="G30" s="44"/>
      <c r="H30" s="44"/>
      <c r="I30" s="44"/>
      <c r="J30" s="44"/>
      <c r="K30" s="44"/>
      <c r="L30" s="44"/>
      <c r="M30" s="44">
        <v>-383</v>
      </c>
      <c r="N30" s="44">
        <v>8000</v>
      </c>
      <c r="O30" s="44">
        <v>19756</v>
      </c>
      <c r="P30" s="44"/>
      <c r="Q30" s="44"/>
      <c r="R30" s="44"/>
      <c r="S30" s="44"/>
      <c r="T30" s="44">
        <f t="shared" si="2"/>
        <v>39479</v>
      </c>
      <c r="U30" s="44">
        <v>2543</v>
      </c>
      <c r="V30" s="44"/>
      <c r="W30" s="70"/>
    </row>
    <row r="31" ht="17.1" customHeight="1" spans="1:23">
      <c r="A31" s="43">
        <v>232</v>
      </c>
      <c r="B31" s="50" t="s">
        <v>77</v>
      </c>
      <c r="C31" s="44">
        <v>6400</v>
      </c>
      <c r="D31" s="44">
        <f t="shared" si="1"/>
        <v>0</v>
      </c>
      <c r="E31" s="44"/>
      <c r="F31" s="68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>
        <f t="shared" si="2"/>
        <v>6400</v>
      </c>
      <c r="U31" s="44">
        <v>2939</v>
      </c>
      <c r="V31" s="44"/>
      <c r="W31" s="70"/>
    </row>
    <row r="32" ht="17.1" customHeight="1" spans="1:23">
      <c r="A32" s="43">
        <v>233</v>
      </c>
      <c r="B32" s="50" t="s">
        <v>78</v>
      </c>
      <c r="C32" s="44">
        <v>0</v>
      </c>
      <c r="D32" s="44">
        <f t="shared" si="1"/>
        <v>0</v>
      </c>
      <c r="E32" s="44"/>
      <c r="F32" s="68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>
        <f t="shared" si="2"/>
        <v>0</v>
      </c>
      <c r="U32" s="44">
        <v>0</v>
      </c>
      <c r="V32" s="44"/>
      <c r="W32" s="70"/>
    </row>
  </sheetData>
  <mergeCells count="24">
    <mergeCell ref="A1:V1"/>
    <mergeCell ref="D4:S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ageMargins left="0.699305555555556" right="0.699305555555556" top="0.75" bottom="0.75" header="0.3" footer="0.3"/>
  <pageSetup paperSize="9" scale="6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showZeros="0" zoomScale="70" zoomScaleNormal="70" workbookViewId="0">
      <selection activeCell="I14" sqref="I14"/>
    </sheetView>
  </sheetViews>
  <sheetFormatPr defaultColWidth="9.125" defaultRowHeight="14.25" outlineLevelCol="2"/>
  <cols>
    <col min="1" max="1" width="56" style="55" customWidth="1"/>
    <col min="2" max="3" width="27.375" style="55" customWidth="1"/>
    <col min="4" max="232" width="9.125" style="58" customWidth="1"/>
    <col min="233" max="233" width="53.625" style="58" customWidth="1"/>
    <col min="234" max="235" width="14.625" style="58" customWidth="1"/>
    <col min="236" max="236" width="14.75" style="58" customWidth="1"/>
    <col min="237" max="246" width="14.625" style="58" customWidth="1"/>
    <col min="247" max="488" width="9.125" style="58" customWidth="1"/>
    <col min="489" max="489" width="53.625" style="58" customWidth="1"/>
    <col min="490" max="491" width="14.625" style="58" customWidth="1"/>
    <col min="492" max="492" width="14.75" style="58" customWidth="1"/>
    <col min="493" max="502" width="14.625" style="58" customWidth="1"/>
    <col min="503" max="744" width="9.125" style="58" customWidth="1"/>
    <col min="745" max="745" width="53.625" style="58" customWidth="1"/>
    <col min="746" max="747" width="14.625" style="58" customWidth="1"/>
    <col min="748" max="748" width="14.75" style="58" customWidth="1"/>
    <col min="749" max="758" width="14.625" style="58" customWidth="1"/>
    <col min="759" max="1000" width="9.125" style="58" customWidth="1"/>
    <col min="1001" max="1001" width="53.625" style="58" customWidth="1"/>
    <col min="1002" max="1003" width="14.625" style="58" customWidth="1"/>
    <col min="1004" max="1004" width="14.75" style="58" customWidth="1"/>
    <col min="1005" max="1014" width="14.625" style="58" customWidth="1"/>
    <col min="1015" max="1256" width="9.125" style="58" customWidth="1"/>
    <col min="1257" max="1257" width="53.625" style="58" customWidth="1"/>
    <col min="1258" max="1259" width="14.625" style="58" customWidth="1"/>
    <col min="1260" max="1260" width="14.75" style="58" customWidth="1"/>
    <col min="1261" max="1270" width="14.625" style="58" customWidth="1"/>
    <col min="1271" max="1512" width="9.125" style="58" customWidth="1"/>
    <col min="1513" max="1513" width="53.625" style="58" customWidth="1"/>
    <col min="1514" max="1515" width="14.625" style="58" customWidth="1"/>
    <col min="1516" max="1516" width="14.75" style="58" customWidth="1"/>
    <col min="1517" max="1526" width="14.625" style="58" customWidth="1"/>
    <col min="1527" max="1768" width="9.125" style="58" customWidth="1"/>
    <col min="1769" max="1769" width="53.625" style="58" customWidth="1"/>
    <col min="1770" max="1771" width="14.625" style="58" customWidth="1"/>
    <col min="1772" max="1772" width="14.75" style="58" customWidth="1"/>
    <col min="1773" max="1782" width="14.625" style="58" customWidth="1"/>
    <col min="1783" max="2024" width="9.125" style="58" customWidth="1"/>
    <col min="2025" max="2025" width="53.625" style="58" customWidth="1"/>
    <col min="2026" max="2027" width="14.625" style="58" customWidth="1"/>
    <col min="2028" max="2028" width="14.75" style="58" customWidth="1"/>
    <col min="2029" max="2038" width="14.625" style="58" customWidth="1"/>
    <col min="2039" max="2280" width="9.125" style="58" customWidth="1"/>
    <col min="2281" max="2281" width="53.625" style="58" customWidth="1"/>
    <col min="2282" max="2283" width="14.625" style="58" customWidth="1"/>
    <col min="2284" max="2284" width="14.75" style="58" customWidth="1"/>
    <col min="2285" max="2294" width="14.625" style="58" customWidth="1"/>
    <col min="2295" max="2536" width="9.125" style="58" customWidth="1"/>
    <col min="2537" max="2537" width="53.625" style="58" customWidth="1"/>
    <col min="2538" max="2539" width="14.625" style="58" customWidth="1"/>
    <col min="2540" max="2540" width="14.75" style="58" customWidth="1"/>
    <col min="2541" max="2550" width="14.625" style="58" customWidth="1"/>
    <col min="2551" max="2792" width="9.125" style="58" customWidth="1"/>
    <col min="2793" max="2793" width="53.625" style="58" customWidth="1"/>
    <col min="2794" max="2795" width="14.625" style="58" customWidth="1"/>
    <col min="2796" max="2796" width="14.75" style="58" customWidth="1"/>
    <col min="2797" max="2806" width="14.625" style="58" customWidth="1"/>
    <col min="2807" max="3048" width="9.125" style="58" customWidth="1"/>
    <col min="3049" max="3049" width="53.625" style="58" customWidth="1"/>
    <col min="3050" max="3051" width="14.625" style="58" customWidth="1"/>
    <col min="3052" max="3052" width="14.75" style="58" customWidth="1"/>
    <col min="3053" max="3062" width="14.625" style="58" customWidth="1"/>
    <col min="3063" max="3304" width="9.125" style="58" customWidth="1"/>
    <col min="3305" max="3305" width="53.625" style="58" customWidth="1"/>
    <col min="3306" max="3307" width="14.625" style="58" customWidth="1"/>
    <col min="3308" max="3308" width="14.75" style="58" customWidth="1"/>
    <col min="3309" max="3318" width="14.625" style="58" customWidth="1"/>
    <col min="3319" max="3560" width="9.125" style="58" customWidth="1"/>
    <col min="3561" max="3561" width="53.625" style="58" customWidth="1"/>
    <col min="3562" max="3563" width="14.625" style="58" customWidth="1"/>
    <col min="3564" max="3564" width="14.75" style="58" customWidth="1"/>
    <col min="3565" max="3574" width="14.625" style="58" customWidth="1"/>
    <col min="3575" max="3816" width="9.125" style="58" customWidth="1"/>
    <col min="3817" max="3817" width="53.625" style="58" customWidth="1"/>
    <col min="3818" max="3819" width="14.625" style="58" customWidth="1"/>
    <col min="3820" max="3820" width="14.75" style="58" customWidth="1"/>
    <col min="3821" max="3830" width="14.625" style="58" customWidth="1"/>
    <col min="3831" max="4072" width="9.125" style="58" customWidth="1"/>
    <col min="4073" max="4073" width="53.625" style="58" customWidth="1"/>
    <col min="4074" max="4075" width="14.625" style="58" customWidth="1"/>
    <col min="4076" max="4076" width="14.75" style="58" customWidth="1"/>
    <col min="4077" max="4086" width="14.625" style="58" customWidth="1"/>
    <col min="4087" max="4328" width="9.125" style="58" customWidth="1"/>
    <col min="4329" max="4329" width="53.625" style="58" customWidth="1"/>
    <col min="4330" max="4331" width="14.625" style="58" customWidth="1"/>
    <col min="4332" max="4332" width="14.75" style="58" customWidth="1"/>
    <col min="4333" max="4342" width="14.625" style="58" customWidth="1"/>
    <col min="4343" max="4584" width="9.125" style="58" customWidth="1"/>
    <col min="4585" max="4585" width="53.625" style="58" customWidth="1"/>
    <col min="4586" max="4587" width="14.625" style="58" customWidth="1"/>
    <col min="4588" max="4588" width="14.75" style="58" customWidth="1"/>
    <col min="4589" max="4598" width="14.625" style="58" customWidth="1"/>
    <col min="4599" max="4840" width="9.125" style="58" customWidth="1"/>
    <col min="4841" max="4841" width="53.625" style="58" customWidth="1"/>
    <col min="4842" max="4843" width="14.625" style="58" customWidth="1"/>
    <col min="4844" max="4844" width="14.75" style="58" customWidth="1"/>
    <col min="4845" max="4854" width="14.625" style="58" customWidth="1"/>
    <col min="4855" max="5096" width="9.125" style="58" customWidth="1"/>
    <col min="5097" max="5097" width="53.625" style="58" customWidth="1"/>
    <col min="5098" max="5099" width="14.625" style="58" customWidth="1"/>
    <col min="5100" max="5100" width="14.75" style="58" customWidth="1"/>
    <col min="5101" max="5110" width="14.625" style="58" customWidth="1"/>
    <col min="5111" max="5352" width="9.125" style="58" customWidth="1"/>
    <col min="5353" max="5353" width="53.625" style="58" customWidth="1"/>
    <col min="5354" max="5355" width="14.625" style="58" customWidth="1"/>
    <col min="5356" max="5356" width="14.75" style="58" customWidth="1"/>
    <col min="5357" max="5366" width="14.625" style="58" customWidth="1"/>
    <col min="5367" max="5608" width="9.125" style="58" customWidth="1"/>
    <col min="5609" max="5609" width="53.625" style="58" customWidth="1"/>
    <col min="5610" max="5611" width="14.625" style="58" customWidth="1"/>
    <col min="5612" max="5612" width="14.75" style="58" customWidth="1"/>
    <col min="5613" max="5622" width="14.625" style="58" customWidth="1"/>
    <col min="5623" max="5864" width="9.125" style="58" customWidth="1"/>
    <col min="5865" max="5865" width="53.625" style="58" customWidth="1"/>
    <col min="5866" max="5867" width="14.625" style="58" customWidth="1"/>
    <col min="5868" max="5868" width="14.75" style="58" customWidth="1"/>
    <col min="5869" max="5878" width="14.625" style="58" customWidth="1"/>
    <col min="5879" max="6120" width="9.125" style="58" customWidth="1"/>
    <col min="6121" max="6121" width="53.625" style="58" customWidth="1"/>
    <col min="6122" max="6123" width="14.625" style="58" customWidth="1"/>
    <col min="6124" max="6124" width="14.75" style="58" customWidth="1"/>
    <col min="6125" max="6134" width="14.625" style="58" customWidth="1"/>
    <col min="6135" max="6376" width="9.125" style="58" customWidth="1"/>
    <col min="6377" max="6377" width="53.625" style="58" customWidth="1"/>
    <col min="6378" max="6379" width="14.625" style="58" customWidth="1"/>
    <col min="6380" max="6380" width="14.75" style="58" customWidth="1"/>
    <col min="6381" max="6390" width="14.625" style="58" customWidth="1"/>
    <col min="6391" max="6632" width="9.125" style="58" customWidth="1"/>
    <col min="6633" max="6633" width="53.625" style="58" customWidth="1"/>
    <col min="6634" max="6635" width="14.625" style="58" customWidth="1"/>
    <col min="6636" max="6636" width="14.75" style="58" customWidth="1"/>
    <col min="6637" max="6646" width="14.625" style="58" customWidth="1"/>
    <col min="6647" max="6888" width="9.125" style="58" customWidth="1"/>
    <col min="6889" max="6889" width="53.625" style="58" customWidth="1"/>
    <col min="6890" max="6891" width="14.625" style="58" customWidth="1"/>
    <col min="6892" max="6892" width="14.75" style="58" customWidth="1"/>
    <col min="6893" max="6902" width="14.625" style="58" customWidth="1"/>
    <col min="6903" max="7144" width="9.125" style="58" customWidth="1"/>
    <col min="7145" max="7145" width="53.625" style="58" customWidth="1"/>
    <col min="7146" max="7147" width="14.625" style="58" customWidth="1"/>
    <col min="7148" max="7148" width="14.75" style="58" customWidth="1"/>
    <col min="7149" max="7158" width="14.625" style="58" customWidth="1"/>
    <col min="7159" max="7400" width="9.125" style="58" customWidth="1"/>
    <col min="7401" max="7401" width="53.625" style="58" customWidth="1"/>
    <col min="7402" max="7403" width="14.625" style="58" customWidth="1"/>
    <col min="7404" max="7404" width="14.75" style="58" customWidth="1"/>
    <col min="7405" max="7414" width="14.625" style="58" customWidth="1"/>
    <col min="7415" max="7656" width="9.125" style="58" customWidth="1"/>
    <col min="7657" max="7657" width="53.625" style="58" customWidth="1"/>
    <col min="7658" max="7659" width="14.625" style="58" customWidth="1"/>
    <col min="7660" max="7660" width="14.75" style="58" customWidth="1"/>
    <col min="7661" max="7670" width="14.625" style="58" customWidth="1"/>
    <col min="7671" max="7912" width="9.125" style="58" customWidth="1"/>
    <col min="7913" max="7913" width="53.625" style="58" customWidth="1"/>
    <col min="7914" max="7915" width="14.625" style="58" customWidth="1"/>
    <col min="7916" max="7916" width="14.75" style="58" customWidth="1"/>
    <col min="7917" max="7926" width="14.625" style="58" customWidth="1"/>
    <col min="7927" max="8168" width="9.125" style="58" customWidth="1"/>
    <col min="8169" max="8169" width="53.625" style="58" customWidth="1"/>
    <col min="8170" max="8171" width="14.625" style="58" customWidth="1"/>
    <col min="8172" max="8172" width="14.75" style="58" customWidth="1"/>
    <col min="8173" max="8182" width="14.625" style="58" customWidth="1"/>
    <col min="8183" max="8424" width="9.125" style="58" customWidth="1"/>
    <col min="8425" max="8425" width="53.625" style="58" customWidth="1"/>
    <col min="8426" max="8427" width="14.625" style="58" customWidth="1"/>
    <col min="8428" max="8428" width="14.75" style="58" customWidth="1"/>
    <col min="8429" max="8438" width="14.625" style="58" customWidth="1"/>
    <col min="8439" max="8680" width="9.125" style="58" customWidth="1"/>
    <col min="8681" max="8681" width="53.625" style="58" customWidth="1"/>
    <col min="8682" max="8683" width="14.625" style="58" customWidth="1"/>
    <col min="8684" max="8684" width="14.75" style="58" customWidth="1"/>
    <col min="8685" max="8694" width="14.625" style="58" customWidth="1"/>
    <col min="8695" max="8936" width="9.125" style="58" customWidth="1"/>
    <col min="8937" max="8937" width="53.625" style="58" customWidth="1"/>
    <col min="8938" max="8939" width="14.625" style="58" customWidth="1"/>
    <col min="8940" max="8940" width="14.75" style="58" customWidth="1"/>
    <col min="8941" max="8950" width="14.625" style="58" customWidth="1"/>
    <col min="8951" max="9192" width="9.125" style="58" customWidth="1"/>
    <col min="9193" max="9193" width="53.625" style="58" customWidth="1"/>
    <col min="9194" max="9195" width="14.625" style="58" customWidth="1"/>
    <col min="9196" max="9196" width="14.75" style="58" customWidth="1"/>
    <col min="9197" max="9206" width="14.625" style="58" customWidth="1"/>
    <col min="9207" max="9448" width="9.125" style="58" customWidth="1"/>
    <col min="9449" max="9449" width="53.625" style="58" customWidth="1"/>
    <col min="9450" max="9451" width="14.625" style="58" customWidth="1"/>
    <col min="9452" max="9452" width="14.75" style="58" customWidth="1"/>
    <col min="9453" max="9462" width="14.625" style="58" customWidth="1"/>
    <col min="9463" max="9704" width="9.125" style="58" customWidth="1"/>
    <col min="9705" max="9705" width="53.625" style="58" customWidth="1"/>
    <col min="9706" max="9707" width="14.625" style="58" customWidth="1"/>
    <col min="9708" max="9708" width="14.75" style="58" customWidth="1"/>
    <col min="9709" max="9718" width="14.625" style="58" customWidth="1"/>
    <col min="9719" max="9960" width="9.125" style="58" customWidth="1"/>
    <col min="9961" max="9961" width="53.625" style="58" customWidth="1"/>
    <col min="9962" max="9963" width="14.625" style="58" customWidth="1"/>
    <col min="9964" max="9964" width="14.75" style="58" customWidth="1"/>
    <col min="9965" max="9974" width="14.625" style="58" customWidth="1"/>
    <col min="9975" max="10216" width="9.125" style="58" customWidth="1"/>
    <col min="10217" max="10217" width="53.625" style="58" customWidth="1"/>
    <col min="10218" max="10219" width="14.625" style="58" customWidth="1"/>
    <col min="10220" max="10220" width="14.75" style="58" customWidth="1"/>
    <col min="10221" max="10230" width="14.625" style="58" customWidth="1"/>
    <col min="10231" max="10472" width="9.125" style="58" customWidth="1"/>
    <col min="10473" max="10473" width="53.625" style="58" customWidth="1"/>
    <col min="10474" max="10475" width="14.625" style="58" customWidth="1"/>
    <col min="10476" max="10476" width="14.75" style="58" customWidth="1"/>
    <col min="10477" max="10486" width="14.625" style="58" customWidth="1"/>
    <col min="10487" max="10728" width="9.125" style="58" customWidth="1"/>
    <col min="10729" max="10729" width="53.625" style="58" customWidth="1"/>
    <col min="10730" max="10731" width="14.625" style="58" customWidth="1"/>
    <col min="10732" max="10732" width="14.75" style="58" customWidth="1"/>
    <col min="10733" max="10742" width="14.625" style="58" customWidth="1"/>
    <col min="10743" max="10984" width="9.125" style="58" customWidth="1"/>
    <col min="10985" max="10985" width="53.625" style="58" customWidth="1"/>
    <col min="10986" max="10987" width="14.625" style="58" customWidth="1"/>
    <col min="10988" max="10988" width="14.75" style="58" customWidth="1"/>
    <col min="10989" max="10998" width="14.625" style="58" customWidth="1"/>
    <col min="10999" max="11240" width="9.125" style="58" customWidth="1"/>
    <col min="11241" max="11241" width="53.625" style="58" customWidth="1"/>
    <col min="11242" max="11243" width="14.625" style="58" customWidth="1"/>
    <col min="11244" max="11244" width="14.75" style="58" customWidth="1"/>
    <col min="11245" max="11254" width="14.625" style="58" customWidth="1"/>
    <col min="11255" max="11496" width="9.125" style="58" customWidth="1"/>
    <col min="11497" max="11497" width="53.625" style="58" customWidth="1"/>
    <col min="11498" max="11499" width="14.625" style="58" customWidth="1"/>
    <col min="11500" max="11500" width="14.75" style="58" customWidth="1"/>
    <col min="11501" max="11510" width="14.625" style="58" customWidth="1"/>
    <col min="11511" max="11752" width="9.125" style="58" customWidth="1"/>
    <col min="11753" max="11753" width="53.625" style="58" customWidth="1"/>
    <col min="11754" max="11755" width="14.625" style="58" customWidth="1"/>
    <col min="11756" max="11756" width="14.75" style="58" customWidth="1"/>
    <col min="11757" max="11766" width="14.625" style="58" customWidth="1"/>
    <col min="11767" max="12008" width="9.125" style="58" customWidth="1"/>
    <col min="12009" max="12009" width="53.625" style="58" customWidth="1"/>
    <col min="12010" max="12011" width="14.625" style="58" customWidth="1"/>
    <col min="12012" max="12012" width="14.75" style="58" customWidth="1"/>
    <col min="12013" max="12022" width="14.625" style="58" customWidth="1"/>
    <col min="12023" max="12264" width="9.125" style="58" customWidth="1"/>
    <col min="12265" max="12265" width="53.625" style="58" customWidth="1"/>
    <col min="12266" max="12267" width="14.625" style="58" customWidth="1"/>
    <col min="12268" max="12268" width="14.75" style="58" customWidth="1"/>
    <col min="12269" max="12278" width="14.625" style="58" customWidth="1"/>
    <col min="12279" max="12520" width="9.125" style="58" customWidth="1"/>
    <col min="12521" max="12521" width="53.625" style="58" customWidth="1"/>
    <col min="12522" max="12523" width="14.625" style="58" customWidth="1"/>
    <col min="12524" max="12524" width="14.75" style="58" customWidth="1"/>
    <col min="12525" max="12534" width="14.625" style="58" customWidth="1"/>
    <col min="12535" max="12776" width="9.125" style="58" customWidth="1"/>
    <col min="12777" max="12777" width="53.625" style="58" customWidth="1"/>
    <col min="12778" max="12779" width="14.625" style="58" customWidth="1"/>
    <col min="12780" max="12780" width="14.75" style="58" customWidth="1"/>
    <col min="12781" max="12790" width="14.625" style="58" customWidth="1"/>
    <col min="12791" max="13032" width="9.125" style="58" customWidth="1"/>
    <col min="13033" max="13033" width="53.625" style="58" customWidth="1"/>
    <col min="13034" max="13035" width="14.625" style="58" customWidth="1"/>
    <col min="13036" max="13036" width="14.75" style="58" customWidth="1"/>
    <col min="13037" max="13046" width="14.625" style="58" customWidth="1"/>
    <col min="13047" max="13288" width="9.125" style="58" customWidth="1"/>
    <col min="13289" max="13289" width="53.625" style="58" customWidth="1"/>
    <col min="13290" max="13291" width="14.625" style="58" customWidth="1"/>
    <col min="13292" max="13292" width="14.75" style="58" customWidth="1"/>
    <col min="13293" max="13302" width="14.625" style="58" customWidth="1"/>
    <col min="13303" max="13544" width="9.125" style="58" customWidth="1"/>
    <col min="13545" max="13545" width="53.625" style="58" customWidth="1"/>
    <col min="13546" max="13547" width="14.625" style="58" customWidth="1"/>
    <col min="13548" max="13548" width="14.75" style="58" customWidth="1"/>
    <col min="13549" max="13558" width="14.625" style="58" customWidth="1"/>
    <col min="13559" max="13800" width="9.125" style="58" customWidth="1"/>
    <col min="13801" max="13801" width="53.625" style="58" customWidth="1"/>
    <col min="13802" max="13803" width="14.625" style="58" customWidth="1"/>
    <col min="13804" max="13804" width="14.75" style="58" customWidth="1"/>
    <col min="13805" max="13814" width="14.625" style="58" customWidth="1"/>
    <col min="13815" max="14056" width="9.125" style="58" customWidth="1"/>
    <col min="14057" max="14057" width="53.625" style="58" customWidth="1"/>
    <col min="14058" max="14059" width="14.625" style="58" customWidth="1"/>
    <col min="14060" max="14060" width="14.75" style="58" customWidth="1"/>
    <col min="14061" max="14070" width="14.625" style="58" customWidth="1"/>
    <col min="14071" max="14312" width="9.125" style="58" customWidth="1"/>
    <col min="14313" max="14313" width="53.625" style="58" customWidth="1"/>
    <col min="14314" max="14315" width="14.625" style="58" customWidth="1"/>
    <col min="14316" max="14316" width="14.75" style="58" customWidth="1"/>
    <col min="14317" max="14326" width="14.625" style="58" customWidth="1"/>
    <col min="14327" max="14568" width="9.125" style="58" customWidth="1"/>
    <col min="14569" max="14569" width="53.625" style="58" customWidth="1"/>
    <col min="14570" max="14571" width="14.625" style="58" customWidth="1"/>
    <col min="14572" max="14572" width="14.75" style="58" customWidth="1"/>
    <col min="14573" max="14582" width="14.625" style="58" customWidth="1"/>
    <col min="14583" max="14824" width="9.125" style="58" customWidth="1"/>
    <col min="14825" max="14825" width="53.625" style="58" customWidth="1"/>
    <col min="14826" max="14827" width="14.625" style="58" customWidth="1"/>
    <col min="14828" max="14828" width="14.75" style="58" customWidth="1"/>
    <col min="14829" max="14838" width="14.625" style="58" customWidth="1"/>
    <col min="14839" max="15080" width="9.125" style="58" customWidth="1"/>
    <col min="15081" max="15081" width="53.625" style="58" customWidth="1"/>
    <col min="15082" max="15083" width="14.625" style="58" customWidth="1"/>
    <col min="15084" max="15084" width="14.75" style="58" customWidth="1"/>
    <col min="15085" max="15094" width="14.625" style="58" customWidth="1"/>
    <col min="15095" max="15336" width="9.125" style="58" customWidth="1"/>
    <col min="15337" max="15337" width="53.625" style="58" customWidth="1"/>
    <col min="15338" max="15339" width="14.625" style="58" customWidth="1"/>
    <col min="15340" max="15340" width="14.75" style="58" customWidth="1"/>
    <col min="15341" max="15350" width="14.625" style="58" customWidth="1"/>
    <col min="15351" max="15592" width="9.125" style="58" customWidth="1"/>
    <col min="15593" max="15593" width="53.625" style="58" customWidth="1"/>
    <col min="15594" max="15595" width="14.625" style="58" customWidth="1"/>
    <col min="15596" max="15596" width="14.75" style="58" customWidth="1"/>
    <col min="15597" max="15606" width="14.625" style="58" customWidth="1"/>
    <col min="15607" max="15848" width="9.125" style="58" customWidth="1"/>
    <col min="15849" max="15849" width="53.625" style="58" customWidth="1"/>
    <col min="15850" max="15851" width="14.625" style="58" customWidth="1"/>
    <col min="15852" max="15852" width="14.75" style="58" customWidth="1"/>
    <col min="15853" max="15862" width="14.625" style="58" customWidth="1"/>
    <col min="15863" max="16104" width="9.125" style="58" customWidth="1"/>
    <col min="16105" max="16105" width="53.625" style="58" customWidth="1"/>
    <col min="16106" max="16107" width="14.625" style="58" customWidth="1"/>
    <col min="16108" max="16108" width="14.75" style="58" customWidth="1"/>
    <col min="16109" max="16118" width="14.625" style="58" customWidth="1"/>
    <col min="16119" max="16359" width="9.125" style="58" customWidth="1"/>
    <col min="16360" max="16363" width="9.125" style="58"/>
    <col min="16364" max="16384" width="9.125" style="59"/>
  </cols>
  <sheetData>
    <row r="1" s="55" customFormat="1" ht="38" customHeight="1" spans="1:3">
      <c r="A1" s="16" t="s">
        <v>79</v>
      </c>
      <c r="B1" s="16"/>
      <c r="C1" s="16"/>
    </row>
    <row r="2" s="56" customFormat="1" ht="22" customHeight="1" spans="1:3">
      <c r="A2" s="60"/>
      <c r="B2" s="60"/>
      <c r="C2" s="61" t="s">
        <v>1</v>
      </c>
    </row>
    <row r="3" s="56" customFormat="1" ht="36" customHeight="1" spans="1:3">
      <c r="A3" s="27" t="s">
        <v>2</v>
      </c>
      <c r="B3" s="27" t="s">
        <v>3</v>
      </c>
      <c r="C3" s="27" t="s">
        <v>4</v>
      </c>
    </row>
    <row r="4" s="57" customFormat="1" ht="36" customHeight="1" spans="1:3">
      <c r="A4" s="62" t="s">
        <v>80</v>
      </c>
      <c r="B4" s="63">
        <f>SUM(B5:B20)</f>
        <v>120000</v>
      </c>
      <c r="C4" s="63">
        <f>SUM(C5:C20)</f>
        <v>120000</v>
      </c>
    </row>
    <row r="5" s="56" customFormat="1" ht="36" customHeight="1" spans="1:3">
      <c r="A5" s="64" t="s">
        <v>81</v>
      </c>
      <c r="B5" s="29">
        <v>2000</v>
      </c>
      <c r="C5" s="29">
        <v>2000</v>
      </c>
    </row>
    <row r="6" s="56" customFormat="1" ht="36" customHeight="1" spans="1:3">
      <c r="A6" s="64" t="s">
        <v>82</v>
      </c>
      <c r="B6" s="29">
        <v>50</v>
      </c>
      <c r="C6" s="29">
        <v>50</v>
      </c>
    </row>
    <row r="7" s="56" customFormat="1" ht="36" customHeight="1" spans="1:3">
      <c r="A7" s="64" t="s">
        <v>83</v>
      </c>
      <c r="B7" s="29">
        <v>117650</v>
      </c>
      <c r="C7" s="29">
        <v>117650</v>
      </c>
    </row>
    <row r="8" s="56" customFormat="1" ht="36" customHeight="1" spans="1:3">
      <c r="A8" s="64" t="s">
        <v>84</v>
      </c>
      <c r="B8" s="29"/>
      <c r="C8" s="29"/>
    </row>
    <row r="9" s="56" customFormat="1" ht="36" customHeight="1" spans="1:3">
      <c r="A9" s="64" t="s">
        <v>85</v>
      </c>
      <c r="B9" s="29"/>
      <c r="C9" s="29"/>
    </row>
    <row r="10" s="56" customFormat="1" ht="36" customHeight="1" spans="1:3">
      <c r="A10" s="64" t="s">
        <v>86</v>
      </c>
      <c r="B10" s="29">
        <v>200</v>
      </c>
      <c r="C10" s="29">
        <v>200</v>
      </c>
    </row>
    <row r="11" s="56" customFormat="1" ht="36" customHeight="1" spans="1:3">
      <c r="A11" s="64" t="s">
        <v>87</v>
      </c>
      <c r="B11" s="29">
        <v>100</v>
      </c>
      <c r="C11" s="29">
        <v>100</v>
      </c>
    </row>
    <row r="12" s="56" customFormat="1" ht="36" customHeight="1" spans="1:3">
      <c r="A12" s="64" t="s">
        <v>88</v>
      </c>
      <c r="B12" s="29"/>
      <c r="C12" s="65"/>
    </row>
    <row r="13" s="56" customFormat="1" ht="36" customHeight="1" spans="1:3">
      <c r="A13" s="64" t="s">
        <v>89</v>
      </c>
      <c r="B13" s="29"/>
      <c r="C13" s="65"/>
    </row>
    <row r="14" s="56" customFormat="1" ht="36" customHeight="1" spans="1:3">
      <c r="A14" s="64" t="s">
        <v>90</v>
      </c>
      <c r="B14" s="29"/>
      <c r="C14" s="65"/>
    </row>
    <row r="15" s="56" customFormat="1" ht="36" customHeight="1" spans="1:3">
      <c r="A15" s="64" t="s">
        <v>91</v>
      </c>
      <c r="B15" s="29"/>
      <c r="C15" s="65"/>
    </row>
    <row r="16" s="56" customFormat="1" ht="36" customHeight="1" spans="1:3">
      <c r="A16" s="64" t="s">
        <v>92</v>
      </c>
      <c r="B16" s="29"/>
      <c r="C16" s="65"/>
    </row>
    <row r="17" s="56" customFormat="1" ht="36" customHeight="1" spans="1:3">
      <c r="A17" s="64" t="s">
        <v>93</v>
      </c>
      <c r="B17" s="29"/>
      <c r="C17" s="65"/>
    </row>
    <row r="18" s="56" customFormat="1" ht="36" customHeight="1" spans="1:3">
      <c r="A18" s="64" t="s">
        <v>94</v>
      </c>
      <c r="B18" s="29"/>
      <c r="C18" s="65"/>
    </row>
    <row r="19" s="56" customFormat="1" ht="36" customHeight="1" spans="1:3">
      <c r="A19" s="64" t="s">
        <v>95</v>
      </c>
      <c r="B19" s="29"/>
      <c r="C19" s="65"/>
    </row>
    <row r="20" s="56" customFormat="1" ht="36" customHeight="1" spans="1:3">
      <c r="A20" s="64" t="s">
        <v>96</v>
      </c>
      <c r="B20" s="29"/>
      <c r="C20" s="65"/>
    </row>
    <row r="21" s="56" customFormat="1" spans="1:3">
      <c r="A21" s="15"/>
      <c r="B21" s="15"/>
      <c r="C21" s="15"/>
    </row>
    <row r="22" s="56" customFormat="1" spans="1:3">
      <c r="A22" s="15"/>
      <c r="B22" s="15"/>
      <c r="C22" s="15"/>
    </row>
  </sheetData>
  <mergeCells count="1">
    <mergeCell ref="A1:C1"/>
  </mergeCells>
  <pageMargins left="0.699305555555556" right="0.699305555555556" top="1.25902777777778" bottom="0.235416666666667" header="0.3" footer="0.3"/>
  <pageSetup paperSize="9" scale="8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8"/>
  <sheetViews>
    <sheetView showZeros="0" view="pageBreakPreview" zoomScale="90" zoomScaleNormal="100" workbookViewId="0">
      <pane xSplit="2" ySplit="5" topLeftCell="C6" activePane="bottomRight" state="frozen"/>
      <selection/>
      <selection pane="topRight"/>
      <selection pane="bottomLeft"/>
      <selection pane="bottomRight" activeCell="F59" sqref="F59"/>
    </sheetView>
  </sheetViews>
  <sheetFormatPr defaultColWidth="9.125" defaultRowHeight="14.25"/>
  <cols>
    <col min="1" max="1" width="9.125" style="34" customWidth="1"/>
    <col min="2" max="2" width="45.5083333333333" style="34" customWidth="1"/>
    <col min="3" max="3" width="8.75" style="34" customWidth="1"/>
    <col min="4" max="4" width="9.75" style="34" customWidth="1"/>
    <col min="5" max="5" width="10.5083333333333" style="34" customWidth="1"/>
    <col min="6" max="6" width="11.875" style="36" customWidth="1"/>
    <col min="7" max="13" width="12.875" style="34" customWidth="1"/>
    <col min="14" max="14" width="12.25" style="34" customWidth="1"/>
    <col min="15" max="15" width="9.125" style="37" customWidth="1"/>
    <col min="16" max="240" width="9.125" style="38" customWidth="1"/>
    <col min="241" max="241" width="53.625" style="38" customWidth="1"/>
    <col min="242" max="243" width="14.625" style="38" customWidth="1"/>
    <col min="244" max="244" width="14.75" style="38" customWidth="1"/>
    <col min="245" max="254" width="14.625" style="38" customWidth="1"/>
    <col min="255" max="496" width="9.125" style="38" customWidth="1"/>
    <col min="497" max="497" width="53.625" style="38" customWidth="1"/>
    <col min="498" max="499" width="14.625" style="38" customWidth="1"/>
    <col min="500" max="500" width="14.75" style="38" customWidth="1"/>
    <col min="501" max="510" width="14.625" style="38" customWidth="1"/>
    <col min="511" max="752" width="9.125" style="38" customWidth="1"/>
    <col min="753" max="753" width="53.625" style="38" customWidth="1"/>
    <col min="754" max="755" width="14.625" style="38" customWidth="1"/>
    <col min="756" max="756" width="14.75" style="38" customWidth="1"/>
    <col min="757" max="766" width="14.625" style="38" customWidth="1"/>
    <col min="767" max="1008" width="9.125" style="38" customWidth="1"/>
    <col min="1009" max="1009" width="53.625" style="38" customWidth="1"/>
    <col min="1010" max="1011" width="14.625" style="38" customWidth="1"/>
    <col min="1012" max="1012" width="14.75" style="38" customWidth="1"/>
    <col min="1013" max="1022" width="14.625" style="38" customWidth="1"/>
    <col min="1023" max="1264" width="9.125" style="38" customWidth="1"/>
    <col min="1265" max="1265" width="53.625" style="38" customWidth="1"/>
    <col min="1266" max="1267" width="14.625" style="38" customWidth="1"/>
    <col min="1268" max="1268" width="14.75" style="38" customWidth="1"/>
    <col min="1269" max="1278" width="14.625" style="38" customWidth="1"/>
    <col min="1279" max="1520" width="9.125" style="38" customWidth="1"/>
    <col min="1521" max="1521" width="53.625" style="38" customWidth="1"/>
    <col min="1522" max="1523" width="14.625" style="38" customWidth="1"/>
    <col min="1524" max="1524" width="14.75" style="38" customWidth="1"/>
    <col min="1525" max="1534" width="14.625" style="38" customWidth="1"/>
    <col min="1535" max="1776" width="9.125" style="38" customWidth="1"/>
    <col min="1777" max="1777" width="53.625" style="38" customWidth="1"/>
    <col min="1778" max="1779" width="14.625" style="38" customWidth="1"/>
    <col min="1780" max="1780" width="14.75" style="38" customWidth="1"/>
    <col min="1781" max="1790" width="14.625" style="38" customWidth="1"/>
    <col min="1791" max="2032" width="9.125" style="38" customWidth="1"/>
    <col min="2033" max="2033" width="53.625" style="38" customWidth="1"/>
    <col min="2034" max="2035" width="14.625" style="38" customWidth="1"/>
    <col min="2036" max="2036" width="14.75" style="38" customWidth="1"/>
    <col min="2037" max="2046" width="14.625" style="38" customWidth="1"/>
    <col min="2047" max="2288" width="9.125" style="38" customWidth="1"/>
    <col min="2289" max="2289" width="53.625" style="38" customWidth="1"/>
    <col min="2290" max="2291" width="14.625" style="38" customWidth="1"/>
    <col min="2292" max="2292" width="14.75" style="38" customWidth="1"/>
    <col min="2293" max="2302" width="14.625" style="38" customWidth="1"/>
    <col min="2303" max="2544" width="9.125" style="38" customWidth="1"/>
    <col min="2545" max="2545" width="53.625" style="38" customWidth="1"/>
    <col min="2546" max="2547" width="14.625" style="38" customWidth="1"/>
    <col min="2548" max="2548" width="14.75" style="38" customWidth="1"/>
    <col min="2549" max="2558" width="14.625" style="38" customWidth="1"/>
    <col min="2559" max="2800" width="9.125" style="38" customWidth="1"/>
    <col min="2801" max="2801" width="53.625" style="38" customWidth="1"/>
    <col min="2802" max="2803" width="14.625" style="38" customWidth="1"/>
    <col min="2804" max="2804" width="14.75" style="38" customWidth="1"/>
    <col min="2805" max="2814" width="14.625" style="38" customWidth="1"/>
    <col min="2815" max="3056" width="9.125" style="38" customWidth="1"/>
    <col min="3057" max="3057" width="53.625" style="38" customWidth="1"/>
    <col min="3058" max="3059" width="14.625" style="38" customWidth="1"/>
    <col min="3060" max="3060" width="14.75" style="38" customWidth="1"/>
    <col min="3061" max="3070" width="14.625" style="38" customWidth="1"/>
    <col min="3071" max="3312" width="9.125" style="38" customWidth="1"/>
    <col min="3313" max="3313" width="53.625" style="38" customWidth="1"/>
    <col min="3314" max="3315" width="14.625" style="38" customWidth="1"/>
    <col min="3316" max="3316" width="14.75" style="38" customWidth="1"/>
    <col min="3317" max="3326" width="14.625" style="38" customWidth="1"/>
    <col min="3327" max="3568" width="9.125" style="38" customWidth="1"/>
    <col min="3569" max="3569" width="53.625" style="38" customWidth="1"/>
    <col min="3570" max="3571" width="14.625" style="38" customWidth="1"/>
    <col min="3572" max="3572" width="14.75" style="38" customWidth="1"/>
    <col min="3573" max="3582" width="14.625" style="38" customWidth="1"/>
    <col min="3583" max="3824" width="9.125" style="38" customWidth="1"/>
    <col min="3825" max="3825" width="53.625" style="38" customWidth="1"/>
    <col min="3826" max="3827" width="14.625" style="38" customWidth="1"/>
    <col min="3828" max="3828" width="14.75" style="38" customWidth="1"/>
    <col min="3829" max="3838" width="14.625" style="38" customWidth="1"/>
    <col min="3839" max="4080" width="9.125" style="38" customWidth="1"/>
    <col min="4081" max="4081" width="53.625" style="38" customWidth="1"/>
    <col min="4082" max="4083" width="14.625" style="38" customWidth="1"/>
    <col min="4084" max="4084" width="14.75" style="38" customWidth="1"/>
    <col min="4085" max="4094" width="14.625" style="38" customWidth="1"/>
    <col min="4095" max="4336" width="9.125" style="38" customWidth="1"/>
    <col min="4337" max="4337" width="53.625" style="38" customWidth="1"/>
    <col min="4338" max="4339" width="14.625" style="38" customWidth="1"/>
    <col min="4340" max="4340" width="14.75" style="38" customWidth="1"/>
    <col min="4341" max="4350" width="14.625" style="38" customWidth="1"/>
    <col min="4351" max="4592" width="9.125" style="38" customWidth="1"/>
    <col min="4593" max="4593" width="53.625" style="38" customWidth="1"/>
    <col min="4594" max="4595" width="14.625" style="38" customWidth="1"/>
    <col min="4596" max="4596" width="14.75" style="38" customWidth="1"/>
    <col min="4597" max="4606" width="14.625" style="38" customWidth="1"/>
    <col min="4607" max="4848" width="9.125" style="38" customWidth="1"/>
    <col min="4849" max="4849" width="53.625" style="38" customWidth="1"/>
    <col min="4850" max="4851" width="14.625" style="38" customWidth="1"/>
    <col min="4852" max="4852" width="14.75" style="38" customWidth="1"/>
    <col min="4853" max="4862" width="14.625" style="38" customWidth="1"/>
    <col min="4863" max="5104" width="9.125" style="38" customWidth="1"/>
    <col min="5105" max="5105" width="53.625" style="38" customWidth="1"/>
    <col min="5106" max="5107" width="14.625" style="38" customWidth="1"/>
    <col min="5108" max="5108" width="14.75" style="38" customWidth="1"/>
    <col min="5109" max="5118" width="14.625" style="38" customWidth="1"/>
    <col min="5119" max="5360" width="9.125" style="38" customWidth="1"/>
    <col min="5361" max="5361" width="53.625" style="38" customWidth="1"/>
    <col min="5362" max="5363" width="14.625" style="38" customWidth="1"/>
    <col min="5364" max="5364" width="14.75" style="38" customWidth="1"/>
    <col min="5365" max="5374" width="14.625" style="38" customWidth="1"/>
    <col min="5375" max="5616" width="9.125" style="38" customWidth="1"/>
    <col min="5617" max="5617" width="53.625" style="38" customWidth="1"/>
    <col min="5618" max="5619" width="14.625" style="38" customWidth="1"/>
    <col min="5620" max="5620" width="14.75" style="38" customWidth="1"/>
    <col min="5621" max="5630" width="14.625" style="38" customWidth="1"/>
    <col min="5631" max="5872" width="9.125" style="38" customWidth="1"/>
    <col min="5873" max="5873" width="53.625" style="38" customWidth="1"/>
    <col min="5874" max="5875" width="14.625" style="38" customWidth="1"/>
    <col min="5876" max="5876" width="14.75" style="38" customWidth="1"/>
    <col min="5877" max="5886" width="14.625" style="38" customWidth="1"/>
    <col min="5887" max="6128" width="9.125" style="38" customWidth="1"/>
    <col min="6129" max="6129" width="53.625" style="38" customWidth="1"/>
    <col min="6130" max="6131" width="14.625" style="38" customWidth="1"/>
    <col min="6132" max="6132" width="14.75" style="38" customWidth="1"/>
    <col min="6133" max="6142" width="14.625" style="38" customWidth="1"/>
    <col min="6143" max="6384" width="9.125" style="38" customWidth="1"/>
    <col min="6385" max="6385" width="53.625" style="38" customWidth="1"/>
    <col min="6386" max="6387" width="14.625" style="38" customWidth="1"/>
    <col min="6388" max="6388" width="14.75" style="38" customWidth="1"/>
    <col min="6389" max="6398" width="14.625" style="38" customWidth="1"/>
    <col min="6399" max="6640" width="9.125" style="38" customWidth="1"/>
    <col min="6641" max="6641" width="53.625" style="38" customWidth="1"/>
    <col min="6642" max="6643" width="14.625" style="38" customWidth="1"/>
    <col min="6644" max="6644" width="14.75" style="38" customWidth="1"/>
    <col min="6645" max="6654" width="14.625" style="38" customWidth="1"/>
    <col min="6655" max="6896" width="9.125" style="38" customWidth="1"/>
    <col min="6897" max="6897" width="53.625" style="38" customWidth="1"/>
    <col min="6898" max="6899" width="14.625" style="38" customWidth="1"/>
    <col min="6900" max="6900" width="14.75" style="38" customWidth="1"/>
    <col min="6901" max="6910" width="14.625" style="38" customWidth="1"/>
    <col min="6911" max="7152" width="9.125" style="38" customWidth="1"/>
    <col min="7153" max="7153" width="53.625" style="38" customWidth="1"/>
    <col min="7154" max="7155" width="14.625" style="38" customWidth="1"/>
    <col min="7156" max="7156" width="14.75" style="38" customWidth="1"/>
    <col min="7157" max="7166" width="14.625" style="38" customWidth="1"/>
    <col min="7167" max="7408" width="9.125" style="38" customWidth="1"/>
    <col min="7409" max="7409" width="53.625" style="38" customWidth="1"/>
    <col min="7410" max="7411" width="14.625" style="38" customWidth="1"/>
    <col min="7412" max="7412" width="14.75" style="38" customWidth="1"/>
    <col min="7413" max="7422" width="14.625" style="38" customWidth="1"/>
    <col min="7423" max="7664" width="9.125" style="38" customWidth="1"/>
    <col min="7665" max="7665" width="53.625" style="38" customWidth="1"/>
    <col min="7666" max="7667" width="14.625" style="38" customWidth="1"/>
    <col min="7668" max="7668" width="14.75" style="38" customWidth="1"/>
    <col min="7669" max="7678" width="14.625" style="38" customWidth="1"/>
    <col min="7679" max="7920" width="9.125" style="38" customWidth="1"/>
    <col min="7921" max="7921" width="53.625" style="38" customWidth="1"/>
    <col min="7922" max="7923" width="14.625" style="38" customWidth="1"/>
    <col min="7924" max="7924" width="14.75" style="38" customWidth="1"/>
    <col min="7925" max="7934" width="14.625" style="38" customWidth="1"/>
    <col min="7935" max="8176" width="9.125" style="38" customWidth="1"/>
    <col min="8177" max="8177" width="53.625" style="38" customWidth="1"/>
    <col min="8178" max="8179" width="14.625" style="38" customWidth="1"/>
    <col min="8180" max="8180" width="14.75" style="38" customWidth="1"/>
    <col min="8181" max="8190" width="14.625" style="38" customWidth="1"/>
    <col min="8191" max="8432" width="9.125" style="38" customWidth="1"/>
    <col min="8433" max="8433" width="53.625" style="38" customWidth="1"/>
    <col min="8434" max="8435" width="14.625" style="38" customWidth="1"/>
    <col min="8436" max="8436" width="14.75" style="38" customWidth="1"/>
    <col min="8437" max="8446" width="14.625" style="38" customWidth="1"/>
    <col min="8447" max="8688" width="9.125" style="38" customWidth="1"/>
    <col min="8689" max="8689" width="53.625" style="38" customWidth="1"/>
    <col min="8690" max="8691" width="14.625" style="38" customWidth="1"/>
    <col min="8692" max="8692" width="14.75" style="38" customWidth="1"/>
    <col min="8693" max="8702" width="14.625" style="38" customWidth="1"/>
    <col min="8703" max="8944" width="9.125" style="38" customWidth="1"/>
    <col min="8945" max="8945" width="53.625" style="38" customWidth="1"/>
    <col min="8946" max="8947" width="14.625" style="38" customWidth="1"/>
    <col min="8948" max="8948" width="14.75" style="38" customWidth="1"/>
    <col min="8949" max="8958" width="14.625" style="38" customWidth="1"/>
    <col min="8959" max="9200" width="9.125" style="38" customWidth="1"/>
    <col min="9201" max="9201" width="53.625" style="38" customWidth="1"/>
    <col min="9202" max="9203" width="14.625" style="38" customWidth="1"/>
    <col min="9204" max="9204" width="14.75" style="38" customWidth="1"/>
    <col min="9205" max="9214" width="14.625" style="38" customWidth="1"/>
    <col min="9215" max="9456" width="9.125" style="38" customWidth="1"/>
    <col min="9457" max="9457" width="53.625" style="38" customWidth="1"/>
    <col min="9458" max="9459" width="14.625" style="38" customWidth="1"/>
    <col min="9460" max="9460" width="14.75" style="38" customWidth="1"/>
    <col min="9461" max="9470" width="14.625" style="38" customWidth="1"/>
    <col min="9471" max="9712" width="9.125" style="38" customWidth="1"/>
    <col min="9713" max="9713" width="53.625" style="38" customWidth="1"/>
    <col min="9714" max="9715" width="14.625" style="38" customWidth="1"/>
    <col min="9716" max="9716" width="14.75" style="38" customWidth="1"/>
    <col min="9717" max="9726" width="14.625" style="38" customWidth="1"/>
    <col min="9727" max="9968" width="9.125" style="38" customWidth="1"/>
    <col min="9969" max="9969" width="53.625" style="38" customWidth="1"/>
    <col min="9970" max="9971" width="14.625" style="38" customWidth="1"/>
    <col min="9972" max="9972" width="14.75" style="38" customWidth="1"/>
    <col min="9973" max="9982" width="14.625" style="38" customWidth="1"/>
    <col min="9983" max="10224" width="9.125" style="38" customWidth="1"/>
    <col min="10225" max="10225" width="53.625" style="38" customWidth="1"/>
    <col min="10226" max="10227" width="14.625" style="38" customWidth="1"/>
    <col min="10228" max="10228" width="14.75" style="38" customWidth="1"/>
    <col min="10229" max="10238" width="14.625" style="38" customWidth="1"/>
    <col min="10239" max="10480" width="9.125" style="38" customWidth="1"/>
    <col min="10481" max="10481" width="53.625" style="38" customWidth="1"/>
    <col min="10482" max="10483" width="14.625" style="38" customWidth="1"/>
    <col min="10484" max="10484" width="14.75" style="38" customWidth="1"/>
    <col min="10485" max="10494" width="14.625" style="38" customWidth="1"/>
    <col min="10495" max="10736" width="9.125" style="38" customWidth="1"/>
    <col min="10737" max="10737" width="53.625" style="38" customWidth="1"/>
    <col min="10738" max="10739" width="14.625" style="38" customWidth="1"/>
    <col min="10740" max="10740" width="14.75" style="38" customWidth="1"/>
    <col min="10741" max="10750" width="14.625" style="38" customWidth="1"/>
    <col min="10751" max="10992" width="9.125" style="38" customWidth="1"/>
    <col min="10993" max="10993" width="53.625" style="38" customWidth="1"/>
    <col min="10994" max="10995" width="14.625" style="38" customWidth="1"/>
    <col min="10996" max="10996" width="14.75" style="38" customWidth="1"/>
    <col min="10997" max="11006" width="14.625" style="38" customWidth="1"/>
    <col min="11007" max="11248" width="9.125" style="38" customWidth="1"/>
    <col min="11249" max="11249" width="53.625" style="38" customWidth="1"/>
    <col min="11250" max="11251" width="14.625" style="38" customWidth="1"/>
    <col min="11252" max="11252" width="14.75" style="38" customWidth="1"/>
    <col min="11253" max="11262" width="14.625" style="38" customWidth="1"/>
    <col min="11263" max="11504" width="9.125" style="38" customWidth="1"/>
    <col min="11505" max="11505" width="53.625" style="38" customWidth="1"/>
    <col min="11506" max="11507" width="14.625" style="38" customWidth="1"/>
    <col min="11508" max="11508" width="14.75" style="38" customWidth="1"/>
    <col min="11509" max="11518" width="14.625" style="38" customWidth="1"/>
    <col min="11519" max="11760" width="9.125" style="38" customWidth="1"/>
    <col min="11761" max="11761" width="53.625" style="38" customWidth="1"/>
    <col min="11762" max="11763" width="14.625" style="38" customWidth="1"/>
    <col min="11764" max="11764" width="14.75" style="38" customWidth="1"/>
    <col min="11765" max="11774" width="14.625" style="38" customWidth="1"/>
    <col min="11775" max="12016" width="9.125" style="38" customWidth="1"/>
    <col min="12017" max="12017" width="53.625" style="38" customWidth="1"/>
    <col min="12018" max="12019" width="14.625" style="38" customWidth="1"/>
    <col min="12020" max="12020" width="14.75" style="38" customWidth="1"/>
    <col min="12021" max="12030" width="14.625" style="38" customWidth="1"/>
    <col min="12031" max="12272" width="9.125" style="38" customWidth="1"/>
    <col min="12273" max="12273" width="53.625" style="38" customWidth="1"/>
    <col min="12274" max="12275" width="14.625" style="38" customWidth="1"/>
    <col min="12276" max="12276" width="14.75" style="38" customWidth="1"/>
    <col min="12277" max="12286" width="14.625" style="38" customWidth="1"/>
    <col min="12287" max="12528" width="9.125" style="38" customWidth="1"/>
    <col min="12529" max="12529" width="53.625" style="38" customWidth="1"/>
    <col min="12530" max="12531" width="14.625" style="38" customWidth="1"/>
    <col min="12532" max="12532" width="14.75" style="38" customWidth="1"/>
    <col min="12533" max="12542" width="14.625" style="38" customWidth="1"/>
    <col min="12543" max="12784" width="9.125" style="38" customWidth="1"/>
    <col min="12785" max="12785" width="53.625" style="38" customWidth="1"/>
    <col min="12786" max="12787" width="14.625" style="38" customWidth="1"/>
    <col min="12788" max="12788" width="14.75" style="38" customWidth="1"/>
    <col min="12789" max="12798" width="14.625" style="38" customWidth="1"/>
    <col min="12799" max="13040" width="9.125" style="38" customWidth="1"/>
    <col min="13041" max="13041" width="53.625" style="38" customWidth="1"/>
    <col min="13042" max="13043" width="14.625" style="38" customWidth="1"/>
    <col min="13044" max="13044" width="14.75" style="38" customWidth="1"/>
    <col min="13045" max="13054" width="14.625" style="38" customWidth="1"/>
    <col min="13055" max="13296" width="9.125" style="38" customWidth="1"/>
    <col min="13297" max="13297" width="53.625" style="38" customWidth="1"/>
    <col min="13298" max="13299" width="14.625" style="38" customWidth="1"/>
    <col min="13300" max="13300" width="14.75" style="38" customWidth="1"/>
    <col min="13301" max="13310" width="14.625" style="38" customWidth="1"/>
    <col min="13311" max="13552" width="9.125" style="38" customWidth="1"/>
    <col min="13553" max="13553" width="53.625" style="38" customWidth="1"/>
    <col min="13554" max="13555" width="14.625" style="38" customWidth="1"/>
    <col min="13556" max="13556" width="14.75" style="38" customWidth="1"/>
    <col min="13557" max="13566" width="14.625" style="38" customWidth="1"/>
    <col min="13567" max="13808" width="9.125" style="38" customWidth="1"/>
    <col min="13809" max="13809" width="53.625" style="38" customWidth="1"/>
    <col min="13810" max="13811" width="14.625" style="38" customWidth="1"/>
    <col min="13812" max="13812" width="14.75" style="38" customWidth="1"/>
    <col min="13813" max="13822" width="14.625" style="38" customWidth="1"/>
    <col min="13823" max="14064" width="9.125" style="38" customWidth="1"/>
    <col min="14065" max="14065" width="53.625" style="38" customWidth="1"/>
    <col min="14066" max="14067" width="14.625" style="38" customWidth="1"/>
    <col min="14068" max="14068" width="14.75" style="38" customWidth="1"/>
    <col min="14069" max="14078" width="14.625" style="38" customWidth="1"/>
    <col min="14079" max="14320" width="9.125" style="38" customWidth="1"/>
    <col min="14321" max="14321" width="53.625" style="38" customWidth="1"/>
    <col min="14322" max="14323" width="14.625" style="38" customWidth="1"/>
    <col min="14324" max="14324" width="14.75" style="38" customWidth="1"/>
    <col min="14325" max="14334" width="14.625" style="38" customWidth="1"/>
    <col min="14335" max="14576" width="9.125" style="38" customWidth="1"/>
    <col min="14577" max="14577" width="53.625" style="38" customWidth="1"/>
    <col min="14578" max="14579" width="14.625" style="38" customWidth="1"/>
    <col min="14580" max="14580" width="14.75" style="38" customWidth="1"/>
    <col min="14581" max="14590" width="14.625" style="38" customWidth="1"/>
    <col min="14591" max="14832" width="9.125" style="38" customWidth="1"/>
    <col min="14833" max="14833" width="53.625" style="38" customWidth="1"/>
    <col min="14834" max="14835" width="14.625" style="38" customWidth="1"/>
    <col min="14836" max="14836" width="14.75" style="38" customWidth="1"/>
    <col min="14837" max="14846" width="14.625" style="38" customWidth="1"/>
    <col min="14847" max="15088" width="9.125" style="38" customWidth="1"/>
    <col min="15089" max="15089" width="53.625" style="38" customWidth="1"/>
    <col min="15090" max="15091" width="14.625" style="38" customWidth="1"/>
    <col min="15092" max="15092" width="14.75" style="38" customWidth="1"/>
    <col min="15093" max="15102" width="14.625" style="38" customWidth="1"/>
    <col min="15103" max="15344" width="9.125" style="38" customWidth="1"/>
    <col min="15345" max="15345" width="53.625" style="38" customWidth="1"/>
    <col min="15346" max="15347" width="14.625" style="38" customWidth="1"/>
    <col min="15348" max="15348" width="14.75" style="38" customWidth="1"/>
    <col min="15349" max="15358" width="14.625" style="38" customWidth="1"/>
    <col min="15359" max="15600" width="9.125" style="38" customWidth="1"/>
    <col min="15601" max="15601" width="53.625" style="38" customWidth="1"/>
    <col min="15602" max="15603" width="14.625" style="38" customWidth="1"/>
    <col min="15604" max="15604" width="14.75" style="38" customWidth="1"/>
    <col min="15605" max="15614" width="14.625" style="38" customWidth="1"/>
    <col min="15615" max="15856" width="9.125" style="38" customWidth="1"/>
    <col min="15857" max="15857" width="53.625" style="38" customWidth="1"/>
    <col min="15858" max="15859" width="14.625" style="38" customWidth="1"/>
    <col min="15860" max="15860" width="14.75" style="38" customWidth="1"/>
    <col min="15861" max="15870" width="14.625" style="38" customWidth="1"/>
    <col min="15871" max="16112" width="9.125" style="38" customWidth="1"/>
    <col min="16113" max="16113" width="53.625" style="38" customWidth="1"/>
    <col min="16114" max="16115" width="14.625" style="38" customWidth="1"/>
    <col min="16116" max="16116" width="14.75" style="38" customWidth="1"/>
    <col min="16117" max="16126" width="14.625" style="38" customWidth="1"/>
    <col min="16127" max="16367" width="9.125" style="38" customWidth="1"/>
    <col min="16368" max="16374" width="9.125" style="38"/>
    <col min="16376" max="16378" width="9.125" style="38"/>
  </cols>
  <sheetData>
    <row r="1" s="34" customFormat="1" ht="31" customHeight="1" spans="1:15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="34" customFormat="1" spans="1: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51" t="s">
        <v>1</v>
      </c>
    </row>
    <row r="3" s="35" customFormat="1" spans="1:15">
      <c r="A3" s="41" t="s">
        <v>33</v>
      </c>
      <c r="B3" s="41" t="s">
        <v>2</v>
      </c>
      <c r="C3" s="41" t="s">
        <v>3</v>
      </c>
      <c r="D3" s="41" t="s">
        <v>34</v>
      </c>
      <c r="E3" s="41"/>
      <c r="F3" s="42"/>
      <c r="G3" s="41"/>
      <c r="H3" s="41"/>
      <c r="I3" s="41"/>
      <c r="J3" s="41"/>
      <c r="K3" s="41"/>
      <c r="L3" s="41"/>
      <c r="M3" s="41"/>
      <c r="N3" s="41" t="s">
        <v>4</v>
      </c>
      <c r="O3" s="52" t="s">
        <v>35</v>
      </c>
    </row>
    <row r="4" s="35" customFormat="1" spans="1:15">
      <c r="A4" s="41"/>
      <c r="B4" s="41"/>
      <c r="C4" s="41"/>
      <c r="D4" s="41" t="s">
        <v>37</v>
      </c>
      <c r="E4" s="41" t="s">
        <v>98</v>
      </c>
      <c r="F4" s="41" t="s">
        <v>99</v>
      </c>
      <c r="G4" s="41" t="s">
        <v>42</v>
      </c>
      <c r="H4" s="41" t="s">
        <v>43</v>
      </c>
      <c r="I4" s="41" t="s">
        <v>44</v>
      </c>
      <c r="J4" s="41" t="s">
        <v>47</v>
      </c>
      <c r="K4" s="41" t="s">
        <v>49</v>
      </c>
      <c r="L4" s="41" t="s">
        <v>51</v>
      </c>
      <c r="M4" s="41" t="s">
        <v>52</v>
      </c>
      <c r="N4" s="41"/>
      <c r="O4" s="52"/>
    </row>
    <row r="5" s="34" customFormat="1" spans="1:15">
      <c r="A5" s="43"/>
      <c r="B5" s="41" t="s">
        <v>100</v>
      </c>
      <c r="C5" s="44">
        <f t="shared" ref="C5:M5" si="0">SUM(C6,C8,C12,C15,C18,C29,C36,C48,C51,C53,C57,C58,C59)</f>
        <v>104028</v>
      </c>
      <c r="D5" s="44">
        <f t="shared" ref="D5:D10" si="1">SUM(E5:M5)</f>
        <v>80008</v>
      </c>
      <c r="E5" s="44">
        <f t="shared" si="0"/>
        <v>21993</v>
      </c>
      <c r="F5" s="44">
        <f t="shared" si="0"/>
        <v>1915</v>
      </c>
      <c r="G5" s="44">
        <f t="shared" si="0"/>
        <v>0</v>
      </c>
      <c r="H5" s="44">
        <f t="shared" si="0"/>
        <v>0</v>
      </c>
      <c r="I5" s="44">
        <f t="shared" si="0"/>
        <v>56100</v>
      </c>
      <c r="J5" s="44">
        <f t="shared" si="0"/>
        <v>0</v>
      </c>
      <c r="K5" s="44">
        <f t="shared" si="0"/>
        <v>0</v>
      </c>
      <c r="L5" s="44">
        <f t="shared" si="0"/>
        <v>0</v>
      </c>
      <c r="M5" s="44">
        <f t="shared" si="0"/>
        <v>0</v>
      </c>
      <c r="N5" s="44">
        <f t="shared" ref="N5:N63" si="2">SUM(C5:D5)</f>
        <v>184036</v>
      </c>
      <c r="O5" s="44">
        <v>121888</v>
      </c>
    </row>
    <row r="6" s="34" customFormat="1" spans="1:15">
      <c r="A6" s="43">
        <v>206</v>
      </c>
      <c r="B6" s="45" t="s">
        <v>59</v>
      </c>
      <c r="C6" s="44">
        <f t="shared" ref="C6:M6" si="3">C7</f>
        <v>0</v>
      </c>
      <c r="D6" s="44">
        <f t="shared" si="1"/>
        <v>0</v>
      </c>
      <c r="E6" s="44">
        <f t="shared" si="3"/>
        <v>0</v>
      </c>
      <c r="F6" s="44">
        <f t="shared" si="3"/>
        <v>0</v>
      </c>
      <c r="G6" s="44">
        <f t="shared" si="3"/>
        <v>0</v>
      </c>
      <c r="H6" s="44">
        <f t="shared" si="3"/>
        <v>0</v>
      </c>
      <c r="I6" s="44">
        <f t="shared" si="3"/>
        <v>0</v>
      </c>
      <c r="J6" s="44">
        <f t="shared" si="3"/>
        <v>0</v>
      </c>
      <c r="K6" s="44">
        <f t="shared" si="3"/>
        <v>0</v>
      </c>
      <c r="L6" s="44">
        <f t="shared" si="3"/>
        <v>0</v>
      </c>
      <c r="M6" s="44">
        <f t="shared" si="3"/>
        <v>0</v>
      </c>
      <c r="N6" s="53">
        <f t="shared" si="2"/>
        <v>0</v>
      </c>
      <c r="O6" s="54">
        <v>0</v>
      </c>
    </row>
    <row r="7" s="34" customFormat="1" spans="1:15">
      <c r="A7" s="43">
        <v>20610</v>
      </c>
      <c r="B7" s="46" t="s">
        <v>101</v>
      </c>
      <c r="C7" s="44">
        <v>0</v>
      </c>
      <c r="D7" s="44">
        <f t="shared" si="1"/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3">
        <f t="shared" si="2"/>
        <v>0</v>
      </c>
      <c r="O7" s="54">
        <v>0</v>
      </c>
    </row>
    <row r="8" s="34" customFormat="1" spans="1:15">
      <c r="A8" s="43">
        <v>207</v>
      </c>
      <c r="B8" s="45" t="s">
        <v>60</v>
      </c>
      <c r="C8" s="44">
        <f t="shared" ref="C8:I8" si="4">SUM(C9:C11)</f>
        <v>0</v>
      </c>
      <c r="D8" s="44">
        <f t="shared" si="1"/>
        <v>1</v>
      </c>
      <c r="E8" s="44">
        <f t="shared" ref="E8:L8" si="5">SUM(E9:E10)</f>
        <v>1</v>
      </c>
      <c r="F8" s="44">
        <f t="shared" si="4"/>
        <v>0</v>
      </c>
      <c r="G8" s="44">
        <f t="shared" si="5"/>
        <v>0</v>
      </c>
      <c r="H8" s="44">
        <f t="shared" si="4"/>
        <v>0</v>
      </c>
      <c r="I8" s="44">
        <f t="shared" si="4"/>
        <v>0</v>
      </c>
      <c r="J8" s="44">
        <f t="shared" si="5"/>
        <v>0</v>
      </c>
      <c r="K8" s="44">
        <f t="shared" si="5"/>
        <v>0</v>
      </c>
      <c r="L8" s="44">
        <f t="shared" si="5"/>
        <v>0</v>
      </c>
      <c r="M8" s="44">
        <f>SUM(M9:M11)</f>
        <v>0</v>
      </c>
      <c r="N8" s="53">
        <f t="shared" si="2"/>
        <v>1</v>
      </c>
      <c r="O8" s="54">
        <v>1</v>
      </c>
    </row>
    <row r="9" s="34" customFormat="1" spans="1:15">
      <c r="A9" s="43">
        <v>20707</v>
      </c>
      <c r="B9" s="46" t="s">
        <v>102</v>
      </c>
      <c r="C9" s="44">
        <v>0</v>
      </c>
      <c r="D9" s="44">
        <f t="shared" si="1"/>
        <v>1</v>
      </c>
      <c r="E9" s="44">
        <v>1</v>
      </c>
      <c r="F9" s="44"/>
      <c r="G9" s="44">
        <v>0</v>
      </c>
      <c r="H9" s="44">
        <v>0</v>
      </c>
      <c r="I9" s="44">
        <v>0</v>
      </c>
      <c r="J9" s="44">
        <v>0</v>
      </c>
      <c r="K9" s="44"/>
      <c r="L9" s="44">
        <v>0</v>
      </c>
      <c r="M9" s="44">
        <v>0</v>
      </c>
      <c r="N9" s="53">
        <f t="shared" si="2"/>
        <v>1</v>
      </c>
      <c r="O9" s="54">
        <v>1</v>
      </c>
    </row>
    <row r="10" s="34" customFormat="1" spans="1:15">
      <c r="A10" s="43">
        <v>20709</v>
      </c>
      <c r="B10" s="46" t="s">
        <v>103</v>
      </c>
      <c r="C10" s="44">
        <v>0</v>
      </c>
      <c r="D10" s="44">
        <f t="shared" si="1"/>
        <v>0</v>
      </c>
      <c r="E10" s="44"/>
      <c r="F10" s="44"/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2"/>
        <v>0</v>
      </c>
      <c r="O10" s="54">
        <v>0</v>
      </c>
    </row>
    <row r="11" s="34" customFormat="1" spans="1:15">
      <c r="A11" s="43">
        <v>20710</v>
      </c>
      <c r="B11" s="46" t="s">
        <v>104</v>
      </c>
      <c r="C11" s="44">
        <v>0</v>
      </c>
      <c r="D11" s="44">
        <f>SUM(F11,H11:I11,M11)</f>
        <v>0</v>
      </c>
      <c r="E11" s="47"/>
      <c r="F11" s="44"/>
      <c r="G11" s="47"/>
      <c r="H11" s="44">
        <v>0</v>
      </c>
      <c r="I11" s="44">
        <v>0</v>
      </c>
      <c r="J11" s="47"/>
      <c r="K11" s="47"/>
      <c r="L11" s="47"/>
      <c r="M11" s="44">
        <v>0</v>
      </c>
      <c r="N11" s="44">
        <f t="shared" si="2"/>
        <v>0</v>
      </c>
      <c r="O11" s="54">
        <v>0</v>
      </c>
    </row>
    <row r="12" s="34" customFormat="1" spans="1:15">
      <c r="A12" s="43">
        <v>208</v>
      </c>
      <c r="B12" s="45" t="s">
        <v>61</v>
      </c>
      <c r="C12" s="44">
        <f t="shared" ref="C12:F12" si="6">SUM(C13:C14)</f>
        <v>0</v>
      </c>
      <c r="D12" s="44">
        <f t="shared" ref="D12:D23" si="7">SUM(E12:M12)</f>
        <v>0</v>
      </c>
      <c r="E12" s="44">
        <f t="shared" si="6"/>
        <v>0</v>
      </c>
      <c r="F12" s="44">
        <f t="shared" si="6"/>
        <v>0</v>
      </c>
      <c r="G12" s="44">
        <f t="shared" ref="G12:L12" si="8">SUM(G13:G13)</f>
        <v>0</v>
      </c>
      <c r="H12" s="44">
        <f t="shared" ref="H12:M12" si="9">SUM(H13:H14)</f>
        <v>0</v>
      </c>
      <c r="I12" s="44">
        <f t="shared" si="9"/>
        <v>0</v>
      </c>
      <c r="J12" s="44">
        <f t="shared" si="8"/>
        <v>0</v>
      </c>
      <c r="K12" s="44">
        <f t="shared" si="8"/>
        <v>0</v>
      </c>
      <c r="L12" s="44">
        <f t="shared" si="8"/>
        <v>0</v>
      </c>
      <c r="M12" s="44">
        <f t="shared" si="9"/>
        <v>0</v>
      </c>
      <c r="N12" s="53">
        <f t="shared" si="2"/>
        <v>0</v>
      </c>
      <c r="O12" s="54"/>
    </row>
    <row r="13" s="34" customFormat="1" spans="1:15">
      <c r="A13" s="43">
        <v>20823</v>
      </c>
      <c r="B13" s="46" t="s">
        <v>105</v>
      </c>
      <c r="C13" s="44">
        <v>0</v>
      </c>
      <c r="D13" s="44">
        <f t="shared" si="7"/>
        <v>0</v>
      </c>
      <c r="E13" s="44"/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53">
        <f t="shared" si="2"/>
        <v>0</v>
      </c>
      <c r="O13" s="54"/>
    </row>
    <row r="14" s="34" customFormat="1" spans="1:15">
      <c r="A14" s="43">
        <v>20829</v>
      </c>
      <c r="B14" s="46" t="s">
        <v>106</v>
      </c>
      <c r="C14" s="44">
        <v>0</v>
      </c>
      <c r="D14" s="44">
        <f>SUM(F14,H14:I14,M14)</f>
        <v>0</v>
      </c>
      <c r="E14" s="47"/>
      <c r="F14" s="44">
        <v>0</v>
      </c>
      <c r="G14" s="47"/>
      <c r="H14" s="44">
        <v>0</v>
      </c>
      <c r="I14" s="44">
        <v>0</v>
      </c>
      <c r="J14" s="47"/>
      <c r="K14" s="47"/>
      <c r="L14" s="47"/>
      <c r="M14" s="44">
        <v>0</v>
      </c>
      <c r="N14" s="44">
        <f t="shared" si="2"/>
        <v>0</v>
      </c>
      <c r="O14" s="54"/>
    </row>
    <row r="15" s="34" customFormat="1" spans="1:15">
      <c r="A15" s="43">
        <v>211</v>
      </c>
      <c r="B15" s="45" t="s">
        <v>63</v>
      </c>
      <c r="C15" s="44">
        <f t="shared" ref="C15:M15" si="10">SUM(C16:C17)</f>
        <v>0</v>
      </c>
      <c r="D15" s="44">
        <f t="shared" si="7"/>
        <v>0</v>
      </c>
      <c r="E15" s="44">
        <f t="shared" si="10"/>
        <v>0</v>
      </c>
      <c r="F15" s="44">
        <f t="shared" si="10"/>
        <v>0</v>
      </c>
      <c r="G15" s="44">
        <f t="shared" si="10"/>
        <v>0</v>
      </c>
      <c r="H15" s="44">
        <f t="shared" si="10"/>
        <v>0</v>
      </c>
      <c r="I15" s="44">
        <f t="shared" si="10"/>
        <v>0</v>
      </c>
      <c r="J15" s="44">
        <f t="shared" si="10"/>
        <v>0</v>
      </c>
      <c r="K15" s="44">
        <f t="shared" si="10"/>
        <v>0</v>
      </c>
      <c r="L15" s="44">
        <f t="shared" si="10"/>
        <v>0</v>
      </c>
      <c r="M15" s="44">
        <f t="shared" si="10"/>
        <v>0</v>
      </c>
      <c r="N15" s="53">
        <f t="shared" si="2"/>
        <v>0</v>
      </c>
      <c r="O15" s="54">
        <v>0</v>
      </c>
    </row>
    <row r="16" s="34" customFormat="1" spans="1:15">
      <c r="A16" s="43">
        <v>21160</v>
      </c>
      <c r="B16" s="46" t="s">
        <v>107</v>
      </c>
      <c r="C16" s="44">
        <v>0</v>
      </c>
      <c r="D16" s="44">
        <f t="shared" si="7"/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53">
        <f t="shared" si="2"/>
        <v>0</v>
      </c>
      <c r="O16" s="54">
        <v>0</v>
      </c>
    </row>
    <row r="17" s="34" customFormat="1" spans="1:15">
      <c r="A17" s="43">
        <v>21161</v>
      </c>
      <c r="B17" s="46" t="s">
        <v>108</v>
      </c>
      <c r="C17" s="44">
        <v>0</v>
      </c>
      <c r="D17" s="44">
        <f t="shared" si="7"/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53">
        <f t="shared" si="2"/>
        <v>0</v>
      </c>
      <c r="O17" s="54">
        <v>0</v>
      </c>
    </row>
    <row r="18" s="34" customFormat="1" spans="1:15">
      <c r="A18" s="43">
        <v>212</v>
      </c>
      <c r="B18" s="45" t="s">
        <v>64</v>
      </c>
      <c r="C18" s="44">
        <f t="shared" ref="C18:F18" si="11">SUM(C19:C28)</f>
        <v>93500</v>
      </c>
      <c r="D18" s="44">
        <f t="shared" si="7"/>
        <v>1259</v>
      </c>
      <c r="E18" s="44">
        <f t="shared" si="11"/>
        <v>0</v>
      </c>
      <c r="F18" s="44">
        <f t="shared" si="11"/>
        <v>1259</v>
      </c>
      <c r="G18" s="44">
        <f t="shared" ref="G18:L18" si="12">SUM(G19:G23)</f>
        <v>0</v>
      </c>
      <c r="H18" s="44">
        <f t="shared" ref="H18:M18" si="13">SUM(H19:H28)</f>
        <v>0</v>
      </c>
      <c r="I18" s="44">
        <f t="shared" si="13"/>
        <v>0</v>
      </c>
      <c r="J18" s="44">
        <f t="shared" si="12"/>
        <v>0</v>
      </c>
      <c r="K18" s="44">
        <f t="shared" si="12"/>
        <v>0</v>
      </c>
      <c r="L18" s="44">
        <f t="shared" si="12"/>
        <v>0</v>
      </c>
      <c r="M18" s="44">
        <f t="shared" si="13"/>
        <v>0</v>
      </c>
      <c r="N18" s="53">
        <f t="shared" si="2"/>
        <v>94759</v>
      </c>
      <c r="O18" s="54">
        <v>68511</v>
      </c>
    </row>
    <row r="19" s="34" customFormat="1" spans="1:15">
      <c r="A19" s="43">
        <v>21208</v>
      </c>
      <c r="B19" s="46" t="s">
        <v>109</v>
      </c>
      <c r="C19" s="44">
        <v>91150</v>
      </c>
      <c r="D19" s="44">
        <f t="shared" si="7"/>
        <v>846</v>
      </c>
      <c r="E19" s="44">
        <v>0</v>
      </c>
      <c r="F19" s="44">
        <f>298+548</f>
        <v>846</v>
      </c>
      <c r="G19" s="44">
        <v>0</v>
      </c>
      <c r="H19" s="44">
        <v>0</v>
      </c>
      <c r="I19" s="44"/>
      <c r="J19" s="44"/>
      <c r="K19" s="44"/>
      <c r="L19" s="44"/>
      <c r="M19" s="44"/>
      <c r="N19" s="53">
        <f t="shared" si="2"/>
        <v>91996</v>
      </c>
      <c r="O19" s="54">
        <v>67693</v>
      </c>
    </row>
    <row r="20" s="34" customFormat="1" spans="1:15">
      <c r="A20" s="43">
        <v>21210</v>
      </c>
      <c r="B20" s="46" t="s">
        <v>110</v>
      </c>
      <c r="C20" s="44">
        <v>2000</v>
      </c>
      <c r="D20" s="44">
        <f t="shared" si="7"/>
        <v>99</v>
      </c>
      <c r="E20" s="44">
        <v>0</v>
      </c>
      <c r="F20" s="44">
        <v>99</v>
      </c>
      <c r="G20" s="44">
        <v>0</v>
      </c>
      <c r="H20" s="44">
        <v>0</v>
      </c>
      <c r="I20" s="44"/>
      <c r="J20" s="44"/>
      <c r="K20" s="44"/>
      <c r="L20" s="44"/>
      <c r="M20" s="44"/>
      <c r="N20" s="53">
        <f t="shared" si="2"/>
        <v>2099</v>
      </c>
      <c r="O20" s="54">
        <v>486</v>
      </c>
    </row>
    <row r="21" s="34" customFormat="1" spans="1:15">
      <c r="A21" s="43">
        <v>21211</v>
      </c>
      <c r="B21" s="46" t="s">
        <v>111</v>
      </c>
      <c r="C21" s="44">
        <v>50</v>
      </c>
      <c r="D21" s="44">
        <f t="shared" si="7"/>
        <v>15</v>
      </c>
      <c r="E21" s="44">
        <v>0</v>
      </c>
      <c r="F21" s="44">
        <v>15</v>
      </c>
      <c r="G21" s="44">
        <v>0</v>
      </c>
      <c r="H21" s="44">
        <v>0</v>
      </c>
      <c r="I21" s="44"/>
      <c r="J21" s="44"/>
      <c r="K21" s="44"/>
      <c r="L21" s="44"/>
      <c r="M21" s="44"/>
      <c r="N21" s="53">
        <f t="shared" si="2"/>
        <v>65</v>
      </c>
      <c r="O21" s="54">
        <v>0</v>
      </c>
    </row>
    <row r="22" s="34" customFormat="1" spans="1:15">
      <c r="A22" s="43">
        <v>21213</v>
      </c>
      <c r="B22" s="46" t="s">
        <v>112</v>
      </c>
      <c r="C22" s="44">
        <v>200</v>
      </c>
      <c r="D22" s="44">
        <f t="shared" si="7"/>
        <v>229</v>
      </c>
      <c r="E22" s="44">
        <v>0</v>
      </c>
      <c r="F22" s="44">
        <v>229</v>
      </c>
      <c r="G22" s="44">
        <v>0</v>
      </c>
      <c r="H22" s="44">
        <v>0</v>
      </c>
      <c r="I22" s="44"/>
      <c r="J22" s="44"/>
      <c r="K22" s="44"/>
      <c r="L22" s="44"/>
      <c r="M22" s="44"/>
      <c r="N22" s="53">
        <f t="shared" si="2"/>
        <v>429</v>
      </c>
      <c r="O22" s="54">
        <v>200</v>
      </c>
    </row>
    <row r="23" s="34" customFormat="1" spans="1:15">
      <c r="A23" s="43">
        <v>21214</v>
      </c>
      <c r="B23" s="46" t="s">
        <v>113</v>
      </c>
      <c r="C23" s="44">
        <v>100</v>
      </c>
      <c r="D23" s="44">
        <f t="shared" si="7"/>
        <v>70</v>
      </c>
      <c r="E23" s="44">
        <v>0</v>
      </c>
      <c r="F23" s="44">
        <v>70</v>
      </c>
      <c r="G23" s="44">
        <v>0</v>
      </c>
      <c r="H23" s="44">
        <v>0</v>
      </c>
      <c r="I23" s="44"/>
      <c r="J23" s="44"/>
      <c r="K23" s="44"/>
      <c r="L23" s="44"/>
      <c r="M23" s="44"/>
      <c r="N23" s="53">
        <f t="shared" si="2"/>
        <v>170</v>
      </c>
      <c r="O23" s="54">
        <v>132</v>
      </c>
    </row>
    <row r="24" s="34" customFormat="1" spans="1:15">
      <c r="A24" s="43">
        <v>21215</v>
      </c>
      <c r="B24" s="43" t="s">
        <v>114</v>
      </c>
      <c r="C24" s="44"/>
      <c r="D24" s="44">
        <f t="shared" ref="D24:D28" si="14">SUM(F24,H24:I24,M24)</f>
        <v>0</v>
      </c>
      <c r="E24" s="47"/>
      <c r="F24" s="44"/>
      <c r="G24" s="47"/>
      <c r="H24" s="44">
        <v>0</v>
      </c>
      <c r="I24" s="44"/>
      <c r="J24" s="47"/>
      <c r="K24" s="47"/>
      <c r="L24" s="47"/>
      <c r="M24" s="44"/>
      <c r="N24" s="44">
        <f t="shared" si="2"/>
        <v>0</v>
      </c>
      <c r="O24" s="54">
        <v>0</v>
      </c>
    </row>
    <row r="25" s="34" customFormat="1" spans="1:15">
      <c r="A25" s="43">
        <v>21216</v>
      </c>
      <c r="B25" s="43" t="s">
        <v>115</v>
      </c>
      <c r="C25" s="44"/>
      <c r="D25" s="44">
        <f t="shared" si="14"/>
        <v>0</v>
      </c>
      <c r="E25" s="47"/>
      <c r="F25" s="44"/>
      <c r="G25" s="47"/>
      <c r="H25" s="44">
        <v>0</v>
      </c>
      <c r="I25" s="44"/>
      <c r="J25" s="47"/>
      <c r="K25" s="47"/>
      <c r="L25" s="47"/>
      <c r="M25" s="44"/>
      <c r="N25" s="44">
        <f t="shared" si="2"/>
        <v>0</v>
      </c>
      <c r="O25" s="54">
        <v>0</v>
      </c>
    </row>
    <row r="26" s="34" customFormat="1" spans="1:15">
      <c r="A26" s="43">
        <v>21217</v>
      </c>
      <c r="B26" s="43" t="s">
        <v>116</v>
      </c>
      <c r="C26" s="44">
        <v>0</v>
      </c>
      <c r="D26" s="44">
        <f t="shared" si="14"/>
        <v>0</v>
      </c>
      <c r="E26" s="47"/>
      <c r="F26" s="44">
        <v>0</v>
      </c>
      <c r="G26" s="47"/>
      <c r="H26" s="44">
        <v>0</v>
      </c>
      <c r="I26" s="44"/>
      <c r="J26" s="47"/>
      <c r="K26" s="47"/>
      <c r="L26" s="47"/>
      <c r="M26" s="44">
        <v>0</v>
      </c>
      <c r="N26" s="44">
        <f t="shared" si="2"/>
        <v>0</v>
      </c>
      <c r="O26" s="54">
        <v>0</v>
      </c>
    </row>
    <row r="27" s="34" customFormat="1" spans="1:15">
      <c r="A27" s="43">
        <v>21218</v>
      </c>
      <c r="B27" s="43" t="s">
        <v>117</v>
      </c>
      <c r="C27" s="44">
        <v>0</v>
      </c>
      <c r="D27" s="44">
        <f t="shared" si="14"/>
        <v>0</v>
      </c>
      <c r="E27" s="47"/>
      <c r="F27" s="44">
        <v>0</v>
      </c>
      <c r="G27" s="47"/>
      <c r="H27" s="44">
        <v>0</v>
      </c>
      <c r="I27" s="44"/>
      <c r="J27" s="47"/>
      <c r="K27" s="47"/>
      <c r="L27" s="47"/>
      <c r="M27" s="44">
        <v>0</v>
      </c>
      <c r="N27" s="44">
        <f t="shared" si="2"/>
        <v>0</v>
      </c>
      <c r="O27" s="54">
        <v>0</v>
      </c>
    </row>
    <row r="28" s="34" customFormat="1" spans="1:15">
      <c r="A28" s="43">
        <v>21219</v>
      </c>
      <c r="B28" s="43" t="s">
        <v>118</v>
      </c>
      <c r="C28" s="44">
        <v>0</v>
      </c>
      <c r="D28" s="44">
        <f t="shared" si="14"/>
        <v>0</v>
      </c>
      <c r="E28" s="47"/>
      <c r="F28" s="44">
        <v>0</v>
      </c>
      <c r="G28" s="47"/>
      <c r="H28" s="44">
        <v>0</v>
      </c>
      <c r="I28" s="44">
        <v>0</v>
      </c>
      <c r="J28" s="47"/>
      <c r="K28" s="47"/>
      <c r="L28" s="47"/>
      <c r="M28" s="44">
        <v>0</v>
      </c>
      <c r="N28" s="44">
        <f t="shared" si="2"/>
        <v>0</v>
      </c>
      <c r="O28" s="54">
        <v>0</v>
      </c>
    </row>
    <row r="29" s="34" customFormat="1" spans="1:15">
      <c r="A29" s="43">
        <v>213</v>
      </c>
      <c r="B29" s="45" t="s">
        <v>65</v>
      </c>
      <c r="C29" s="44">
        <f>SUM(C30:C34)</f>
        <v>0</v>
      </c>
      <c r="D29" s="44">
        <f t="shared" ref="D29:D42" si="15">SUM(E29:M29)</f>
        <v>355</v>
      </c>
      <c r="E29" s="44">
        <f>SUM(E30:E35)</f>
        <v>166</v>
      </c>
      <c r="F29" s="44">
        <f>SUM(F30:F35)</f>
        <v>189</v>
      </c>
      <c r="G29" s="44">
        <f t="shared" ref="G29:L29" si="16">SUM(G30:G32)</f>
        <v>0</v>
      </c>
      <c r="H29" s="44">
        <f t="shared" ref="H29:M29" si="17">SUM(H30:H34)</f>
        <v>0</v>
      </c>
      <c r="I29" s="44">
        <f t="shared" si="17"/>
        <v>0</v>
      </c>
      <c r="J29" s="44">
        <f t="shared" si="16"/>
        <v>0</v>
      </c>
      <c r="K29" s="44">
        <f t="shared" si="16"/>
        <v>0</v>
      </c>
      <c r="L29" s="44">
        <f t="shared" si="16"/>
        <v>0</v>
      </c>
      <c r="M29" s="44">
        <f t="shared" si="17"/>
        <v>0</v>
      </c>
      <c r="N29" s="53">
        <f t="shared" si="2"/>
        <v>355</v>
      </c>
      <c r="O29" s="54">
        <v>168</v>
      </c>
    </row>
    <row r="30" s="34" customFormat="1" spans="1:15">
      <c r="A30" s="43">
        <v>21366</v>
      </c>
      <c r="B30" s="46" t="s">
        <v>119</v>
      </c>
      <c r="C30" s="44">
        <v>0</v>
      </c>
      <c r="D30" s="44">
        <f t="shared" si="15"/>
        <v>169</v>
      </c>
      <c r="E30" s="44"/>
      <c r="F30" s="44">
        <v>169</v>
      </c>
      <c r="G30" s="44">
        <v>0</v>
      </c>
      <c r="H30" s="44">
        <v>0</v>
      </c>
      <c r="I30" s="44">
        <v>0</v>
      </c>
      <c r="J30" s="44">
        <v>0</v>
      </c>
      <c r="K30" s="44"/>
      <c r="L30" s="44">
        <v>0</v>
      </c>
      <c r="M30" s="44">
        <v>0</v>
      </c>
      <c r="N30" s="53">
        <f t="shared" si="2"/>
        <v>169</v>
      </c>
      <c r="O30" s="54">
        <v>123</v>
      </c>
    </row>
    <row r="31" s="34" customFormat="1" spans="1:15">
      <c r="A31" s="43">
        <v>21367</v>
      </c>
      <c r="B31" s="46" t="s">
        <v>120</v>
      </c>
      <c r="C31" s="44">
        <v>0</v>
      </c>
      <c r="D31" s="44">
        <f t="shared" si="15"/>
        <v>0</v>
      </c>
      <c r="E31" s="44"/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/>
      <c r="L31" s="44">
        <v>0</v>
      </c>
      <c r="M31" s="44">
        <v>0</v>
      </c>
      <c r="N31" s="53">
        <f t="shared" si="2"/>
        <v>0</v>
      </c>
      <c r="O31" s="54">
        <v>0</v>
      </c>
    </row>
    <row r="32" s="34" customFormat="1" spans="1:15">
      <c r="A32" s="43">
        <v>21369</v>
      </c>
      <c r="B32" s="46" t="s">
        <v>121</v>
      </c>
      <c r="C32" s="44">
        <v>0</v>
      </c>
      <c r="D32" s="44">
        <f t="shared" si="15"/>
        <v>0</v>
      </c>
      <c r="E32" s="44"/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/>
      <c r="L32" s="44">
        <v>0</v>
      </c>
      <c r="M32" s="44">
        <v>0</v>
      </c>
      <c r="N32" s="53">
        <f t="shared" si="2"/>
        <v>0</v>
      </c>
      <c r="O32" s="54">
        <v>0</v>
      </c>
    </row>
    <row r="33" s="34" customFormat="1" spans="1:15">
      <c r="A33" s="43">
        <v>21370</v>
      </c>
      <c r="B33" s="46" t="s">
        <v>122</v>
      </c>
      <c r="C33" s="44">
        <v>0</v>
      </c>
      <c r="D33" s="44">
        <f t="shared" si="15"/>
        <v>0</v>
      </c>
      <c r="E33" s="47"/>
      <c r="F33" s="44">
        <v>0</v>
      </c>
      <c r="G33" s="47"/>
      <c r="H33" s="44">
        <v>0</v>
      </c>
      <c r="I33" s="44">
        <v>0</v>
      </c>
      <c r="J33" s="47"/>
      <c r="K33" s="47"/>
      <c r="L33" s="47"/>
      <c r="M33" s="44">
        <v>0</v>
      </c>
      <c r="N33" s="44">
        <f t="shared" si="2"/>
        <v>0</v>
      </c>
      <c r="O33" s="54">
        <v>0</v>
      </c>
    </row>
    <row r="34" s="34" customFormat="1" spans="1:15">
      <c r="A34" s="43">
        <v>21371</v>
      </c>
      <c r="B34" s="46" t="s">
        <v>123</v>
      </c>
      <c r="C34" s="44">
        <v>0</v>
      </c>
      <c r="D34" s="44">
        <f t="shared" si="15"/>
        <v>0</v>
      </c>
      <c r="E34" s="47"/>
      <c r="F34" s="44">
        <v>0</v>
      </c>
      <c r="G34" s="47"/>
      <c r="H34" s="44">
        <v>0</v>
      </c>
      <c r="I34" s="44">
        <v>0</v>
      </c>
      <c r="J34" s="47"/>
      <c r="K34" s="47"/>
      <c r="L34" s="47"/>
      <c r="M34" s="44">
        <v>0</v>
      </c>
      <c r="N34" s="44">
        <f t="shared" si="2"/>
        <v>0</v>
      </c>
      <c r="O34" s="54">
        <v>0</v>
      </c>
    </row>
    <row r="35" s="34" customFormat="1" spans="1:15">
      <c r="A35" s="43">
        <v>21372</v>
      </c>
      <c r="B35" s="46" t="s">
        <v>124</v>
      </c>
      <c r="C35" s="44"/>
      <c r="D35" s="44">
        <f t="shared" si="15"/>
        <v>186</v>
      </c>
      <c r="E35" s="48">
        <v>166</v>
      </c>
      <c r="F35" s="44">
        <v>20</v>
      </c>
      <c r="G35" s="47"/>
      <c r="H35" s="44"/>
      <c r="I35" s="44"/>
      <c r="J35" s="47"/>
      <c r="K35" s="47"/>
      <c r="L35" s="47"/>
      <c r="M35" s="44"/>
      <c r="N35" s="44">
        <f t="shared" si="2"/>
        <v>186</v>
      </c>
      <c r="O35" s="54">
        <v>45</v>
      </c>
    </row>
    <row r="36" s="34" customFormat="1" spans="1:15">
      <c r="A36" s="43">
        <v>214</v>
      </c>
      <c r="B36" s="45" t="s">
        <v>66</v>
      </c>
      <c r="C36" s="44">
        <f t="shared" ref="C36:I36" si="18">SUM(C37:C46)</f>
        <v>0</v>
      </c>
      <c r="D36" s="44">
        <f t="shared" si="15"/>
        <v>20800</v>
      </c>
      <c r="E36" s="44">
        <f>SUM(E37:E47)</f>
        <v>20800</v>
      </c>
      <c r="F36" s="44">
        <f t="shared" si="18"/>
        <v>0</v>
      </c>
      <c r="G36" s="44">
        <f t="shared" ref="G36:L36" si="19">SUM(G37:G42)</f>
        <v>0</v>
      </c>
      <c r="H36" s="44">
        <f t="shared" si="18"/>
        <v>0</v>
      </c>
      <c r="I36" s="44">
        <f t="shared" si="18"/>
        <v>0</v>
      </c>
      <c r="J36" s="44">
        <f t="shared" si="19"/>
        <v>0</v>
      </c>
      <c r="K36" s="44">
        <f t="shared" si="19"/>
        <v>0</v>
      </c>
      <c r="L36" s="44">
        <f t="shared" si="19"/>
        <v>0</v>
      </c>
      <c r="M36" s="44">
        <f>SUM(M37:M46)</f>
        <v>0</v>
      </c>
      <c r="N36" s="53">
        <f t="shared" si="2"/>
        <v>20800</v>
      </c>
      <c r="O36" s="54">
        <v>0</v>
      </c>
    </row>
    <row r="37" s="34" customFormat="1" spans="1:15">
      <c r="A37" s="43">
        <v>21460</v>
      </c>
      <c r="B37" s="46" t="s">
        <v>125</v>
      </c>
      <c r="C37" s="44">
        <v>0</v>
      </c>
      <c r="D37" s="44">
        <f t="shared" si="15"/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53">
        <f t="shared" si="2"/>
        <v>0</v>
      </c>
      <c r="O37" s="54">
        <v>0</v>
      </c>
    </row>
    <row r="38" s="34" customFormat="1" spans="1:15">
      <c r="A38" s="43">
        <v>21462</v>
      </c>
      <c r="B38" s="46" t="s">
        <v>126</v>
      </c>
      <c r="C38" s="44">
        <v>0</v>
      </c>
      <c r="D38" s="44">
        <f t="shared" si="15"/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53">
        <f t="shared" si="2"/>
        <v>0</v>
      </c>
      <c r="O38" s="54">
        <v>0</v>
      </c>
    </row>
    <row r="39" s="34" customFormat="1" spans="1:15">
      <c r="A39" s="43">
        <v>21463</v>
      </c>
      <c r="B39" s="46" t="s">
        <v>127</v>
      </c>
      <c r="C39" s="44">
        <v>0</v>
      </c>
      <c r="D39" s="44">
        <f t="shared" si="15"/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53">
        <f t="shared" si="2"/>
        <v>0</v>
      </c>
      <c r="O39" s="54"/>
    </row>
    <row r="40" s="34" customFormat="1" spans="1:15">
      <c r="A40" s="43">
        <v>21464</v>
      </c>
      <c r="B40" s="46" t="s">
        <v>128</v>
      </c>
      <c r="C40" s="44">
        <v>0</v>
      </c>
      <c r="D40" s="44">
        <f t="shared" si="15"/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53">
        <f t="shared" si="2"/>
        <v>0</v>
      </c>
      <c r="O40" s="54">
        <v>0</v>
      </c>
    </row>
    <row r="41" s="34" customFormat="1" spans="1:15">
      <c r="A41" s="43">
        <v>21468</v>
      </c>
      <c r="B41" s="46" t="s">
        <v>129</v>
      </c>
      <c r="C41" s="44">
        <v>0</v>
      </c>
      <c r="D41" s="44">
        <f t="shared" si="15"/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53">
        <f t="shared" si="2"/>
        <v>0</v>
      </c>
      <c r="O41" s="54">
        <v>0</v>
      </c>
    </row>
    <row r="42" s="34" customFormat="1" spans="1:15">
      <c r="A42" s="43">
        <v>21469</v>
      </c>
      <c r="B42" s="46" t="s">
        <v>130</v>
      </c>
      <c r="C42" s="44">
        <v>0</v>
      </c>
      <c r="D42" s="44">
        <f t="shared" si="15"/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53">
        <f t="shared" si="2"/>
        <v>0</v>
      </c>
      <c r="O42" s="54">
        <v>0</v>
      </c>
    </row>
    <row r="43" s="34" customFormat="1" spans="1:15">
      <c r="A43" s="43">
        <v>21470</v>
      </c>
      <c r="B43" s="46" t="s">
        <v>131</v>
      </c>
      <c r="C43" s="44">
        <v>0</v>
      </c>
      <c r="D43" s="44">
        <f t="shared" ref="D43:D46" si="20">SUM(F43,H43:I43,M43)</f>
        <v>0</v>
      </c>
      <c r="E43" s="47"/>
      <c r="F43" s="44">
        <v>0</v>
      </c>
      <c r="G43" s="47"/>
      <c r="H43" s="44">
        <v>0</v>
      </c>
      <c r="I43" s="44">
        <v>0</v>
      </c>
      <c r="J43" s="47"/>
      <c r="K43" s="47"/>
      <c r="L43" s="47"/>
      <c r="M43" s="44">
        <v>0</v>
      </c>
      <c r="N43" s="44">
        <f t="shared" si="2"/>
        <v>0</v>
      </c>
      <c r="O43" s="54">
        <v>0</v>
      </c>
    </row>
    <row r="44" s="34" customFormat="1" spans="1:15">
      <c r="A44" s="43">
        <v>21471</v>
      </c>
      <c r="B44" s="46" t="s">
        <v>132</v>
      </c>
      <c r="C44" s="44">
        <v>0</v>
      </c>
      <c r="D44" s="44">
        <f t="shared" si="20"/>
        <v>0</v>
      </c>
      <c r="E44" s="47"/>
      <c r="F44" s="44">
        <v>0</v>
      </c>
      <c r="G44" s="47"/>
      <c r="H44" s="44">
        <v>0</v>
      </c>
      <c r="I44" s="44">
        <v>0</v>
      </c>
      <c r="J44" s="47"/>
      <c r="K44" s="47"/>
      <c r="L44" s="47"/>
      <c r="M44" s="44">
        <v>0</v>
      </c>
      <c r="N44" s="44">
        <f t="shared" si="2"/>
        <v>0</v>
      </c>
      <c r="O44" s="54">
        <v>0</v>
      </c>
    </row>
    <row r="45" s="34" customFormat="1" spans="1:15">
      <c r="A45" s="43">
        <v>21472</v>
      </c>
      <c r="B45" s="46" t="s">
        <v>133</v>
      </c>
      <c r="C45" s="44">
        <v>0</v>
      </c>
      <c r="D45" s="44">
        <f t="shared" si="20"/>
        <v>0</v>
      </c>
      <c r="E45" s="47"/>
      <c r="F45" s="44">
        <v>0</v>
      </c>
      <c r="G45" s="47"/>
      <c r="H45" s="44">
        <v>0</v>
      </c>
      <c r="I45" s="44">
        <v>0</v>
      </c>
      <c r="J45" s="47"/>
      <c r="K45" s="47"/>
      <c r="L45" s="47"/>
      <c r="M45" s="44">
        <v>0</v>
      </c>
      <c r="N45" s="44">
        <f t="shared" si="2"/>
        <v>0</v>
      </c>
      <c r="O45" s="54">
        <v>0</v>
      </c>
    </row>
    <row r="46" s="34" customFormat="1" spans="1:15">
      <c r="A46" s="43">
        <v>21473</v>
      </c>
      <c r="B46" s="46" t="s">
        <v>134</v>
      </c>
      <c r="C46" s="44">
        <v>0</v>
      </c>
      <c r="D46" s="44">
        <f t="shared" si="20"/>
        <v>0</v>
      </c>
      <c r="E46" s="41"/>
      <c r="F46" s="44">
        <v>0</v>
      </c>
      <c r="G46" s="41"/>
      <c r="H46" s="44">
        <v>0</v>
      </c>
      <c r="I46" s="44">
        <v>0</v>
      </c>
      <c r="J46" s="41"/>
      <c r="K46" s="41"/>
      <c r="L46" s="41"/>
      <c r="M46" s="44">
        <v>0</v>
      </c>
      <c r="N46" s="44">
        <f t="shared" si="2"/>
        <v>0</v>
      </c>
      <c r="O46" s="54"/>
    </row>
    <row r="47" s="34" customFormat="1" spans="1:15">
      <c r="A47" s="43">
        <v>21498</v>
      </c>
      <c r="B47" s="46" t="s">
        <v>135</v>
      </c>
      <c r="C47" s="44"/>
      <c r="D47" s="44">
        <f>SUM(E47:M47)</f>
        <v>20800</v>
      </c>
      <c r="E47" s="48">
        <v>20800</v>
      </c>
      <c r="F47" s="44"/>
      <c r="G47" s="41"/>
      <c r="H47" s="44"/>
      <c r="I47" s="44"/>
      <c r="J47" s="41"/>
      <c r="K47" s="41"/>
      <c r="L47" s="41"/>
      <c r="M47" s="44"/>
      <c r="N47" s="53">
        <f t="shared" si="2"/>
        <v>20800</v>
      </c>
      <c r="O47" s="54"/>
    </row>
    <row r="48" s="34" customFormat="1" spans="1:15">
      <c r="A48" s="43">
        <v>215</v>
      </c>
      <c r="B48" s="45" t="s">
        <v>67</v>
      </c>
      <c r="C48" s="44">
        <f>SUM(C49:C50)</f>
        <v>0</v>
      </c>
      <c r="D48" s="44">
        <f>SUM(E48,K48:M48)</f>
        <v>683</v>
      </c>
      <c r="E48" s="44">
        <f>SUM(E49:E50)</f>
        <v>683</v>
      </c>
      <c r="F48" s="49"/>
      <c r="G48" s="47"/>
      <c r="H48" s="47"/>
      <c r="I48" s="47"/>
      <c r="J48" s="47"/>
      <c r="K48" s="44">
        <f t="shared" ref="K48:M48" si="21">SUM(K49:K50)</f>
        <v>0</v>
      </c>
      <c r="L48" s="44">
        <f t="shared" si="21"/>
        <v>0</v>
      </c>
      <c r="M48" s="44">
        <f t="shared" si="21"/>
        <v>0</v>
      </c>
      <c r="N48" s="44">
        <f t="shared" si="2"/>
        <v>683</v>
      </c>
      <c r="O48" s="54">
        <v>46</v>
      </c>
    </row>
    <row r="49" s="34" customFormat="1" spans="1:15">
      <c r="A49" s="43">
        <v>21562</v>
      </c>
      <c r="B49" s="46" t="s">
        <v>136</v>
      </c>
      <c r="C49" s="44">
        <v>0</v>
      </c>
      <c r="D49" s="44">
        <f>SUM(E49:M49)</f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53">
        <f t="shared" si="2"/>
        <v>0</v>
      </c>
      <c r="O49" s="54"/>
    </row>
    <row r="50" s="34" customFormat="1" spans="1:15">
      <c r="A50" s="43">
        <v>21598</v>
      </c>
      <c r="B50" s="46" t="s">
        <v>135</v>
      </c>
      <c r="C50" s="44"/>
      <c r="D50" s="44">
        <f>SUM(E50,K50:M50)</f>
        <v>683</v>
      </c>
      <c r="E50" s="44">
        <v>683</v>
      </c>
      <c r="F50" s="44"/>
      <c r="G50" s="44"/>
      <c r="H50" s="44"/>
      <c r="I50" s="44"/>
      <c r="J50" s="44"/>
      <c r="K50" s="44"/>
      <c r="L50" s="44"/>
      <c r="M50" s="44"/>
      <c r="N50" s="44">
        <f t="shared" si="2"/>
        <v>683</v>
      </c>
      <c r="O50" s="54">
        <v>46</v>
      </c>
    </row>
    <row r="51" s="34" customFormat="1" spans="1:15">
      <c r="A51" s="43">
        <v>217</v>
      </c>
      <c r="B51" s="45" t="s">
        <v>69</v>
      </c>
      <c r="C51" s="44">
        <f t="shared" ref="C51:M51" si="22">C52</f>
        <v>0</v>
      </c>
      <c r="D51" s="44">
        <f t="shared" ref="D51:D58" si="23">SUM(E51:M51)</f>
        <v>0</v>
      </c>
      <c r="E51" s="44">
        <f t="shared" si="22"/>
        <v>0</v>
      </c>
      <c r="F51" s="44">
        <f t="shared" si="22"/>
        <v>0</v>
      </c>
      <c r="G51" s="44">
        <f t="shared" si="22"/>
        <v>0</v>
      </c>
      <c r="H51" s="44">
        <f t="shared" si="22"/>
        <v>0</v>
      </c>
      <c r="I51" s="44">
        <f t="shared" si="22"/>
        <v>0</v>
      </c>
      <c r="J51" s="44">
        <f t="shared" si="22"/>
        <v>0</v>
      </c>
      <c r="K51" s="44">
        <f t="shared" si="22"/>
        <v>0</v>
      </c>
      <c r="L51" s="44">
        <f t="shared" si="22"/>
        <v>0</v>
      </c>
      <c r="M51" s="44">
        <f t="shared" si="22"/>
        <v>0</v>
      </c>
      <c r="N51" s="53">
        <f t="shared" si="2"/>
        <v>0</v>
      </c>
      <c r="O51" s="54">
        <v>0</v>
      </c>
    </row>
    <row r="52" s="34" customFormat="1" spans="1:15">
      <c r="A52" s="43">
        <v>21704</v>
      </c>
      <c r="B52" s="46" t="s">
        <v>137</v>
      </c>
      <c r="C52" s="44"/>
      <c r="D52" s="44">
        <f t="shared" si="23"/>
        <v>0</v>
      </c>
      <c r="E52" s="44"/>
      <c r="F52" s="44"/>
      <c r="G52" s="44"/>
      <c r="H52" s="44"/>
      <c r="I52" s="44"/>
      <c r="J52" s="44"/>
      <c r="K52" s="44"/>
      <c r="L52" s="44"/>
      <c r="M52" s="44"/>
      <c r="N52" s="53">
        <f t="shared" si="2"/>
        <v>0</v>
      </c>
      <c r="O52" s="54"/>
    </row>
    <row r="53" s="34" customFormat="1" spans="1:15">
      <c r="A53" s="43">
        <v>229</v>
      </c>
      <c r="B53" s="45" t="s">
        <v>138</v>
      </c>
      <c r="C53" s="44">
        <f t="shared" ref="C53:M53" si="24">SUM(C54:C56)</f>
        <v>28</v>
      </c>
      <c r="D53" s="44">
        <f t="shared" si="23"/>
        <v>56910</v>
      </c>
      <c r="E53" s="44">
        <f t="shared" si="24"/>
        <v>343</v>
      </c>
      <c r="F53" s="44">
        <f t="shared" si="24"/>
        <v>467</v>
      </c>
      <c r="G53" s="44">
        <f t="shared" si="24"/>
        <v>0</v>
      </c>
      <c r="H53" s="44">
        <f t="shared" si="24"/>
        <v>0</v>
      </c>
      <c r="I53" s="44">
        <f t="shared" si="24"/>
        <v>56100</v>
      </c>
      <c r="J53" s="44">
        <f t="shared" si="24"/>
        <v>0</v>
      </c>
      <c r="K53" s="44">
        <f t="shared" si="24"/>
        <v>0</v>
      </c>
      <c r="L53" s="44">
        <f t="shared" si="24"/>
        <v>0</v>
      </c>
      <c r="M53" s="44">
        <f t="shared" si="24"/>
        <v>0</v>
      </c>
      <c r="N53" s="53">
        <f t="shared" si="2"/>
        <v>56938</v>
      </c>
      <c r="O53" s="54">
        <v>48397</v>
      </c>
    </row>
    <row r="54" s="34" customFormat="1" spans="1:15">
      <c r="A54" s="43">
        <v>22904</v>
      </c>
      <c r="B54" s="46" t="s">
        <v>139</v>
      </c>
      <c r="C54" s="44">
        <v>0</v>
      </c>
      <c r="D54" s="44">
        <f t="shared" si="23"/>
        <v>56161</v>
      </c>
      <c r="E54" s="44"/>
      <c r="F54" s="44">
        <f>61</f>
        <v>61</v>
      </c>
      <c r="G54" s="44">
        <v>0</v>
      </c>
      <c r="H54" s="44">
        <v>0</v>
      </c>
      <c r="I54" s="44">
        <f>36500+9700+5483+4417</f>
        <v>56100</v>
      </c>
      <c r="J54" s="44"/>
      <c r="K54" s="44"/>
      <c r="L54" s="44"/>
      <c r="M54" s="44"/>
      <c r="N54" s="53">
        <f t="shared" si="2"/>
        <v>56161</v>
      </c>
      <c r="O54" s="54">
        <v>48073</v>
      </c>
    </row>
    <row r="55" s="34" customFormat="1" spans="1:15">
      <c r="A55" s="43">
        <v>22908</v>
      </c>
      <c r="B55" s="46" t="s">
        <v>140</v>
      </c>
      <c r="C55" s="44">
        <v>0</v>
      </c>
      <c r="D55" s="44">
        <f t="shared" si="23"/>
        <v>0</v>
      </c>
      <c r="E55" s="44"/>
      <c r="F55" s="44">
        <v>0</v>
      </c>
      <c r="G55" s="44">
        <v>0</v>
      </c>
      <c r="H55" s="44">
        <v>0</v>
      </c>
      <c r="I55" s="44"/>
      <c r="J55" s="44"/>
      <c r="K55" s="44"/>
      <c r="L55" s="44"/>
      <c r="M55" s="44"/>
      <c r="N55" s="53">
        <f t="shared" si="2"/>
        <v>0</v>
      </c>
      <c r="O55" s="54">
        <v>0</v>
      </c>
    </row>
    <row r="56" s="34" customFormat="1" spans="1:15">
      <c r="A56" s="43">
        <v>22960</v>
      </c>
      <c r="B56" s="46" t="s">
        <v>141</v>
      </c>
      <c r="C56" s="44">
        <v>28</v>
      </c>
      <c r="D56" s="44">
        <f t="shared" si="23"/>
        <v>749</v>
      </c>
      <c r="E56" s="44">
        <v>343</v>
      </c>
      <c r="F56" s="44">
        <f>434-28</f>
        <v>406</v>
      </c>
      <c r="G56" s="44">
        <v>0</v>
      </c>
      <c r="H56" s="44">
        <v>0</v>
      </c>
      <c r="I56" s="44"/>
      <c r="J56" s="44"/>
      <c r="K56" s="44"/>
      <c r="L56" s="44"/>
      <c r="M56" s="44"/>
      <c r="N56" s="53">
        <f t="shared" si="2"/>
        <v>777</v>
      </c>
      <c r="O56" s="54">
        <v>324</v>
      </c>
    </row>
    <row r="57" s="34" customFormat="1" spans="1:15">
      <c r="A57" s="43">
        <v>232</v>
      </c>
      <c r="B57" s="45" t="s">
        <v>77</v>
      </c>
      <c r="C57" s="44">
        <v>10400</v>
      </c>
      <c r="D57" s="44">
        <f t="shared" si="23"/>
        <v>0</v>
      </c>
      <c r="E57" s="44">
        <v>0</v>
      </c>
      <c r="F57" s="44">
        <v>0</v>
      </c>
      <c r="G57" s="44"/>
      <c r="H57" s="44">
        <v>0</v>
      </c>
      <c r="I57" s="44"/>
      <c r="J57" s="44"/>
      <c r="K57" s="44"/>
      <c r="L57" s="44"/>
      <c r="M57" s="44"/>
      <c r="N57" s="53">
        <f t="shared" si="2"/>
        <v>10400</v>
      </c>
      <c r="O57" s="54">
        <v>4765</v>
      </c>
    </row>
    <row r="58" s="34" customFormat="1" spans="1:15">
      <c r="A58" s="43">
        <v>233</v>
      </c>
      <c r="B58" s="45" t="s">
        <v>78</v>
      </c>
      <c r="C58" s="44">
        <v>100</v>
      </c>
      <c r="D58" s="44">
        <f t="shared" si="23"/>
        <v>0</v>
      </c>
      <c r="E58" s="44">
        <v>0</v>
      </c>
      <c r="F58" s="44">
        <v>0</v>
      </c>
      <c r="G58" s="44"/>
      <c r="H58" s="44">
        <v>0</v>
      </c>
      <c r="I58" s="44"/>
      <c r="J58" s="44"/>
      <c r="K58" s="44"/>
      <c r="L58" s="44"/>
      <c r="M58" s="44"/>
      <c r="N58" s="53">
        <f t="shared" si="2"/>
        <v>100</v>
      </c>
      <c r="O58" s="54">
        <v>0</v>
      </c>
    </row>
    <row r="59" s="34" customFormat="1" spans="1:15">
      <c r="A59" s="43">
        <v>234</v>
      </c>
      <c r="B59" s="50" t="s">
        <v>142</v>
      </c>
      <c r="C59" s="44">
        <f>SUM(C60:C61)</f>
        <v>0</v>
      </c>
      <c r="D59" s="44">
        <f t="shared" ref="D59:D61" si="25">SUM(E59,K59:M59)</f>
        <v>0</v>
      </c>
      <c r="E59" s="44">
        <f>SUM(E60:E61)</f>
        <v>0</v>
      </c>
      <c r="F59" s="49"/>
      <c r="G59" s="47"/>
      <c r="H59" s="47"/>
      <c r="I59" s="47"/>
      <c r="J59" s="47"/>
      <c r="K59" s="44">
        <f t="shared" ref="K59:M59" si="26">SUM(K60:K61)</f>
        <v>0</v>
      </c>
      <c r="L59" s="44">
        <f t="shared" si="26"/>
        <v>0</v>
      </c>
      <c r="M59" s="44">
        <f t="shared" si="26"/>
        <v>0</v>
      </c>
      <c r="N59" s="44">
        <f t="shared" si="2"/>
        <v>0</v>
      </c>
      <c r="O59" s="54">
        <v>0</v>
      </c>
    </row>
    <row r="60" s="34" customFormat="1" spans="1:15">
      <c r="A60" s="43">
        <v>23401</v>
      </c>
      <c r="B60" s="43" t="s">
        <v>143</v>
      </c>
      <c r="C60" s="44">
        <v>0</v>
      </c>
      <c r="D60" s="44">
        <f t="shared" si="25"/>
        <v>0</v>
      </c>
      <c r="E60" s="44"/>
      <c r="F60" s="49"/>
      <c r="G60" s="47"/>
      <c r="H60" s="47"/>
      <c r="I60" s="47"/>
      <c r="J60" s="47"/>
      <c r="K60" s="44"/>
      <c r="L60" s="44">
        <v>0</v>
      </c>
      <c r="M60" s="44">
        <v>0</v>
      </c>
      <c r="N60" s="44">
        <f t="shared" si="2"/>
        <v>0</v>
      </c>
      <c r="O60" s="54">
        <v>0</v>
      </c>
    </row>
    <row r="61" s="34" customFormat="1" spans="1:15">
      <c r="A61" s="43">
        <v>23402</v>
      </c>
      <c r="B61" s="43" t="s">
        <v>144</v>
      </c>
      <c r="C61" s="44">
        <v>0</v>
      </c>
      <c r="D61" s="44">
        <f t="shared" si="25"/>
        <v>0</v>
      </c>
      <c r="E61" s="44"/>
      <c r="F61" s="49"/>
      <c r="G61" s="47"/>
      <c r="H61" s="47"/>
      <c r="I61" s="47"/>
      <c r="J61" s="47"/>
      <c r="K61" s="44"/>
      <c r="L61" s="44">
        <v>0</v>
      </c>
      <c r="M61" s="44">
        <v>0</v>
      </c>
      <c r="N61" s="44">
        <f t="shared" si="2"/>
        <v>0</v>
      </c>
      <c r="O61" s="54">
        <v>0</v>
      </c>
    </row>
    <row r="62" s="34" customFormat="1" spans="6:15">
      <c r="F62" s="36"/>
      <c r="O62" s="51"/>
    </row>
    <row r="178" spans="16:16">
      <c r="P178" s="38" t="s">
        <v>145</v>
      </c>
    </row>
  </sheetData>
  <mergeCells count="8">
    <mergeCell ref="A1:O1"/>
    <mergeCell ref="A2:N2"/>
    <mergeCell ref="D3:M3"/>
    <mergeCell ref="A3:A4"/>
    <mergeCell ref="B3:B4"/>
    <mergeCell ref="C3:C4"/>
    <mergeCell ref="N3:N4"/>
    <mergeCell ref="O3:O4"/>
  </mergeCells>
  <pageMargins left="0.700694444444445" right="0.700694444444445" top="0.751388888888889" bottom="0.751388888888889" header="0.297916666666667" footer="0.297916666666667"/>
  <pageSetup paperSize="9" scale="64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G7" sqref="G7"/>
    </sheetView>
  </sheetViews>
  <sheetFormatPr defaultColWidth="9" defaultRowHeight="13.5" outlineLevelCol="6"/>
  <cols>
    <col min="1" max="1" width="37.375" customWidth="1"/>
    <col min="2" max="3" width="12.375" customWidth="1"/>
    <col min="4" max="4" width="10.625" customWidth="1"/>
    <col min="5" max="5" width="37.375" customWidth="1"/>
    <col min="6" max="7" width="12.375" customWidth="1"/>
  </cols>
  <sheetData>
    <row r="1" ht="38" customHeight="1" spans="1:7">
      <c r="A1" s="25" t="s">
        <v>146</v>
      </c>
      <c r="B1" s="25"/>
      <c r="C1" s="25"/>
      <c r="D1" s="25"/>
      <c r="E1" s="25"/>
      <c r="F1" s="25"/>
      <c r="G1" s="25"/>
    </row>
    <row r="2" s="15" customFormat="1" ht="22" customHeight="1" spans="7:7">
      <c r="G2" s="26" t="s">
        <v>1</v>
      </c>
    </row>
    <row r="3" s="24" customFormat="1" ht="31" customHeight="1" spans="1:7">
      <c r="A3" s="27" t="s">
        <v>147</v>
      </c>
      <c r="B3" s="27" t="s">
        <v>3</v>
      </c>
      <c r="C3" s="27" t="s">
        <v>4</v>
      </c>
      <c r="D3" s="27" t="s">
        <v>33</v>
      </c>
      <c r="E3" s="27" t="s">
        <v>147</v>
      </c>
      <c r="F3" s="27" t="s">
        <v>3</v>
      </c>
      <c r="G3" s="27" t="s">
        <v>4</v>
      </c>
    </row>
    <row r="4" s="24" customFormat="1" ht="31" customHeight="1" spans="1:7">
      <c r="A4" s="28" t="s">
        <v>148</v>
      </c>
      <c r="B4" s="29">
        <v>1050</v>
      </c>
      <c r="C4" s="29">
        <v>3800</v>
      </c>
      <c r="D4" s="30">
        <v>2230299</v>
      </c>
      <c r="E4" s="28" t="s">
        <v>149</v>
      </c>
      <c r="F4" s="29">
        <v>889</v>
      </c>
      <c r="G4" s="29">
        <v>2660</v>
      </c>
    </row>
    <row r="5" s="24" customFormat="1" ht="31" customHeight="1" spans="1:7">
      <c r="A5" s="28" t="s">
        <v>150</v>
      </c>
      <c r="B5" s="29">
        <v>220</v>
      </c>
      <c r="C5" s="29"/>
      <c r="D5" s="30">
        <v>2230105</v>
      </c>
      <c r="E5" s="28" t="s">
        <v>151</v>
      </c>
      <c r="F5" s="29"/>
      <c r="G5" s="29">
        <v>60</v>
      </c>
    </row>
    <row r="6" s="24" customFormat="1" ht="31" customHeight="1" spans="1:7">
      <c r="A6" s="31" t="s">
        <v>152</v>
      </c>
      <c r="B6" s="29"/>
      <c r="C6" s="29">
        <v>60</v>
      </c>
      <c r="D6" s="30"/>
      <c r="E6" s="28"/>
      <c r="F6" s="29"/>
      <c r="G6" s="29"/>
    </row>
    <row r="7" s="24" customFormat="1" ht="31" customHeight="1" spans="1:7">
      <c r="A7" s="31"/>
      <c r="B7" s="32"/>
      <c r="C7" s="32"/>
      <c r="D7" s="33"/>
      <c r="E7" s="28"/>
      <c r="F7" s="32"/>
      <c r="G7" s="32"/>
    </row>
    <row r="8" s="24" customFormat="1" ht="31" customHeight="1" spans="1:7">
      <c r="A8" s="27" t="s">
        <v>153</v>
      </c>
      <c r="B8" s="32">
        <f>B4+B6+B5</f>
        <v>1270</v>
      </c>
      <c r="C8" s="32">
        <f>C4+C6</f>
        <v>3860</v>
      </c>
      <c r="D8" s="33"/>
      <c r="E8" s="27" t="s">
        <v>154</v>
      </c>
      <c r="F8" s="32">
        <f>F4+F6</f>
        <v>889</v>
      </c>
      <c r="G8" s="32">
        <f>G4+G5</f>
        <v>2720</v>
      </c>
    </row>
    <row r="9" s="24" customFormat="1" ht="31" customHeight="1" spans="1:7">
      <c r="A9" s="28"/>
      <c r="B9" s="30"/>
      <c r="C9" s="30"/>
      <c r="D9" s="33"/>
      <c r="E9" s="27" t="s">
        <v>155</v>
      </c>
      <c r="F9" s="32">
        <v>381</v>
      </c>
      <c r="G9" s="32">
        <v>1140</v>
      </c>
    </row>
    <row r="10" s="24" customFormat="1" ht="31" customHeight="1" spans="1:7">
      <c r="A10" s="27" t="s">
        <v>156</v>
      </c>
      <c r="B10" s="32">
        <f>B4+B6+B5</f>
        <v>1270</v>
      </c>
      <c r="C10" s="32">
        <f>C4+C6</f>
        <v>3860</v>
      </c>
      <c r="D10" s="27" t="s">
        <v>157</v>
      </c>
      <c r="E10" s="27"/>
      <c r="F10" s="32">
        <f>F8+F9</f>
        <v>1270</v>
      </c>
      <c r="G10" s="32">
        <f>G8+G9</f>
        <v>3860</v>
      </c>
    </row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</sheetData>
  <mergeCells count="2">
    <mergeCell ref="A1:G1"/>
    <mergeCell ref="D10:E10"/>
  </mergeCells>
  <pageMargins left="0.75" right="0.75" top="1.49513888888889" bottom="1" header="0.5" footer="0.5"/>
  <pageSetup paperSize="9" scale="9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Zeros="0" workbookViewId="0">
      <selection activeCell="E33" sqref="E33"/>
    </sheetView>
  </sheetViews>
  <sheetFormatPr defaultColWidth="9" defaultRowHeight="13.5" outlineLevelCol="5"/>
  <cols>
    <col min="1" max="1" width="30" customWidth="1"/>
    <col min="2" max="3" width="18" customWidth="1"/>
    <col min="4" max="4" width="30" customWidth="1"/>
    <col min="5" max="6" width="18" customWidth="1"/>
  </cols>
  <sheetData>
    <row r="1" ht="42" customHeight="1" spans="1:6">
      <c r="A1" s="16" t="s">
        <v>158</v>
      </c>
      <c r="B1" s="16"/>
      <c r="C1" s="16"/>
      <c r="D1" s="16"/>
      <c r="E1" s="16"/>
      <c r="F1" s="16"/>
    </row>
    <row r="2" s="15" customFormat="1" ht="21" customHeight="1" spans="4:6">
      <c r="D2" s="17" t="s">
        <v>1</v>
      </c>
      <c r="E2" s="17"/>
      <c r="F2" s="17"/>
    </row>
    <row r="3" s="15" customFormat="1" ht="36" customHeight="1" spans="1:6">
      <c r="A3" s="18" t="s">
        <v>159</v>
      </c>
      <c r="B3" s="18"/>
      <c r="C3" s="18"/>
      <c r="D3" s="18" t="s">
        <v>160</v>
      </c>
      <c r="E3" s="18"/>
      <c r="F3" s="18"/>
    </row>
    <row r="4" s="15" customFormat="1" ht="36" customHeight="1" spans="1:6">
      <c r="A4" s="18" t="s">
        <v>161</v>
      </c>
      <c r="B4" s="19" t="s">
        <v>3</v>
      </c>
      <c r="C4" s="18" t="s">
        <v>4</v>
      </c>
      <c r="D4" s="18" t="s">
        <v>161</v>
      </c>
      <c r="E4" s="19" t="s">
        <v>3</v>
      </c>
      <c r="F4" s="18" t="s">
        <v>4</v>
      </c>
    </row>
    <row r="5" s="15" customFormat="1" ht="36" customHeight="1" spans="1:6">
      <c r="A5" s="20" t="s">
        <v>162</v>
      </c>
      <c r="B5" s="21">
        <v>0</v>
      </c>
      <c r="C5" s="21">
        <v>0</v>
      </c>
      <c r="D5" s="20" t="s">
        <v>163</v>
      </c>
      <c r="E5" s="21">
        <v>0</v>
      </c>
      <c r="F5" s="21">
        <v>0</v>
      </c>
    </row>
    <row r="6" s="15" customFormat="1" ht="36" customHeight="1" spans="1:6">
      <c r="A6" s="18" t="s">
        <v>164</v>
      </c>
      <c r="B6" s="22">
        <f t="shared" ref="B6:F6" si="0">B5</f>
        <v>0</v>
      </c>
      <c r="C6" s="22">
        <f t="shared" si="0"/>
        <v>0</v>
      </c>
      <c r="D6" s="18" t="s">
        <v>165</v>
      </c>
      <c r="E6" s="22">
        <f t="shared" si="0"/>
        <v>0</v>
      </c>
      <c r="F6" s="22">
        <f t="shared" si="0"/>
        <v>0</v>
      </c>
    </row>
    <row r="7" s="15" customFormat="1" ht="36" customHeight="1" spans="1:6">
      <c r="A7" s="18"/>
      <c r="B7" s="22"/>
      <c r="C7" s="22"/>
      <c r="D7" s="18"/>
      <c r="E7" s="22"/>
      <c r="F7" s="22"/>
    </row>
    <row r="8" s="15" customFormat="1" ht="36" customHeight="1" spans="1:6">
      <c r="A8" s="23"/>
      <c r="B8" s="22"/>
      <c r="C8" s="22"/>
      <c r="D8" s="23" t="s">
        <v>166</v>
      </c>
      <c r="E8" s="22">
        <f>B6-E6</f>
        <v>0</v>
      </c>
      <c r="F8" s="22">
        <f>C6-F6</f>
        <v>0</v>
      </c>
    </row>
    <row r="9" ht="19" customHeight="1" spans="1:1">
      <c r="A9" s="15" t="s">
        <v>167</v>
      </c>
    </row>
  </sheetData>
  <mergeCells count="4">
    <mergeCell ref="A1:F1"/>
    <mergeCell ref="D2:F2"/>
    <mergeCell ref="A3:C3"/>
    <mergeCell ref="D3:F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A3" sqref="A3"/>
    </sheetView>
  </sheetViews>
  <sheetFormatPr defaultColWidth="9" defaultRowHeight="13.5" outlineLevelRow="5"/>
  <cols>
    <col min="2" max="13" width="10.375" customWidth="1"/>
  </cols>
  <sheetData>
    <row r="1" spans="1:1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0" customHeight="1" spans="1:13">
      <c r="A3" s="4" t="s">
        <v>169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1</v>
      </c>
    </row>
    <row r="4" ht="40" customHeight="1" spans="1:13">
      <c r="A4" s="9" t="s">
        <v>170</v>
      </c>
      <c r="B4" s="10" t="s">
        <v>171</v>
      </c>
      <c r="C4" s="11"/>
      <c r="D4" s="11"/>
      <c r="E4" s="10" t="s">
        <v>172</v>
      </c>
      <c r="F4" s="11"/>
      <c r="G4" s="11"/>
      <c r="H4" s="9" t="s">
        <v>173</v>
      </c>
      <c r="I4" s="11"/>
      <c r="J4" s="11"/>
      <c r="K4" s="9" t="s">
        <v>174</v>
      </c>
      <c r="L4" s="11"/>
      <c r="M4" s="11"/>
    </row>
    <row r="5" ht="40" customHeight="1" spans="1:13">
      <c r="A5" s="12"/>
      <c r="B5" s="13" t="s">
        <v>37</v>
      </c>
      <c r="C5" s="13" t="s">
        <v>175</v>
      </c>
      <c r="D5" s="13" t="s">
        <v>176</v>
      </c>
      <c r="E5" s="13" t="s">
        <v>37</v>
      </c>
      <c r="F5" s="13" t="s">
        <v>175</v>
      </c>
      <c r="G5" s="13" t="s">
        <v>176</v>
      </c>
      <c r="H5" s="13" t="s">
        <v>37</v>
      </c>
      <c r="I5" s="13" t="s">
        <v>175</v>
      </c>
      <c r="J5" s="13" t="s">
        <v>176</v>
      </c>
      <c r="K5" s="13" t="s">
        <v>37</v>
      </c>
      <c r="L5" s="13" t="s">
        <v>175</v>
      </c>
      <c r="M5" s="13" t="s">
        <v>176</v>
      </c>
    </row>
    <row r="6" ht="40" customHeight="1" spans="1:13">
      <c r="A6" s="13" t="s">
        <v>177</v>
      </c>
      <c r="B6" s="14">
        <f>C6+D6</f>
        <v>448613</v>
      </c>
      <c r="C6" s="14">
        <v>177205</v>
      </c>
      <c r="D6" s="14">
        <v>271408</v>
      </c>
      <c r="E6" s="14">
        <v>56100</v>
      </c>
      <c r="F6" s="14">
        <v>0</v>
      </c>
      <c r="G6" s="14">
        <v>56100</v>
      </c>
      <c r="H6" s="14">
        <v>3300</v>
      </c>
      <c r="I6" s="14">
        <v>0</v>
      </c>
      <c r="J6" s="14">
        <v>3300</v>
      </c>
      <c r="K6" s="14">
        <f>L6+M6</f>
        <v>501413</v>
      </c>
      <c r="L6" s="14">
        <f>C6+F6-I6</f>
        <v>177205</v>
      </c>
      <c r="M6" s="14">
        <f>D6+G6-J6</f>
        <v>324208</v>
      </c>
    </row>
  </sheetData>
  <mergeCells count="6">
    <mergeCell ref="B4:D4"/>
    <mergeCell ref="E4:G4"/>
    <mergeCell ref="H4:J4"/>
    <mergeCell ref="K4:M4"/>
    <mergeCell ref="A4:A5"/>
    <mergeCell ref="A1:M2"/>
  </mergeCells>
  <pageMargins left="0.75" right="0.75" top="1" bottom="1" header="0.5" footer="0.5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B7" sqref="B7"/>
    </sheetView>
  </sheetViews>
  <sheetFormatPr defaultColWidth="9" defaultRowHeight="13.5" outlineLevelCol="3"/>
  <cols>
    <col min="1" max="1" width="10.875" customWidth="1"/>
    <col min="2" max="2" width="64" customWidth="1"/>
    <col min="3" max="3" width="12.5083333333333" customWidth="1"/>
  </cols>
  <sheetData>
    <row r="1" ht="70" customHeight="1" spans="1:3">
      <c r="A1" s="3" t="s">
        <v>178</v>
      </c>
      <c r="B1" s="3"/>
      <c r="C1" s="3"/>
    </row>
    <row r="2" s="1" customFormat="1" ht="24" customHeight="1" spans="1:3">
      <c r="A2" s="4" t="s">
        <v>169</v>
      </c>
      <c r="B2" s="4"/>
      <c r="C2" s="5" t="s">
        <v>1</v>
      </c>
    </row>
    <row r="3" s="2" customFormat="1" ht="27" customHeight="1" spans="1:3">
      <c r="A3" s="6" t="s">
        <v>179</v>
      </c>
      <c r="B3" s="6" t="s">
        <v>180</v>
      </c>
      <c r="C3" s="6" t="s">
        <v>181</v>
      </c>
    </row>
    <row r="4" s="2" customFormat="1" ht="27" customHeight="1" spans="1:3">
      <c r="A4" s="7"/>
      <c r="B4" s="7" t="s">
        <v>182</v>
      </c>
      <c r="C4" s="7">
        <f>SUM(C5:C12)</f>
        <v>56100</v>
      </c>
    </row>
    <row r="5" s="2" customFormat="1" ht="27" customHeight="1" spans="1:3">
      <c r="A5" s="6" t="s">
        <v>177</v>
      </c>
      <c r="B5" s="6" t="s">
        <v>183</v>
      </c>
      <c r="C5" s="6">
        <v>36200</v>
      </c>
    </row>
    <row r="6" s="2" customFormat="1" ht="27" customHeight="1" spans="1:3">
      <c r="A6" s="6" t="s">
        <v>177</v>
      </c>
      <c r="B6" s="6" t="s">
        <v>184</v>
      </c>
      <c r="C6" s="6">
        <v>5000</v>
      </c>
    </row>
    <row r="7" s="2" customFormat="1" ht="27" customHeight="1" spans="1:3">
      <c r="A7" s="6" t="s">
        <v>177</v>
      </c>
      <c r="B7" s="6" t="s">
        <v>185</v>
      </c>
      <c r="C7" s="6">
        <v>2000</v>
      </c>
    </row>
    <row r="8" s="2" customFormat="1" ht="27" customHeight="1" spans="1:3">
      <c r="A8" s="6" t="s">
        <v>177</v>
      </c>
      <c r="B8" s="6" t="s">
        <v>186</v>
      </c>
      <c r="C8" s="6">
        <v>1500</v>
      </c>
    </row>
    <row r="9" s="2" customFormat="1" ht="27" customHeight="1" spans="1:3">
      <c r="A9" s="6" t="s">
        <v>177</v>
      </c>
      <c r="B9" s="6" t="s">
        <v>187</v>
      </c>
      <c r="C9" s="6">
        <v>1500</v>
      </c>
    </row>
    <row r="10" ht="26" customHeight="1" spans="1:4">
      <c r="A10" s="6" t="s">
        <v>177</v>
      </c>
      <c r="B10" s="6" t="s">
        <v>188</v>
      </c>
      <c r="C10" s="6">
        <v>1117</v>
      </c>
      <c r="D10" s="8" t="s">
        <v>189</v>
      </c>
    </row>
    <row r="11" ht="26" customHeight="1" spans="1:4">
      <c r="A11" s="6" t="s">
        <v>177</v>
      </c>
      <c r="B11" s="6" t="s">
        <v>190</v>
      </c>
      <c r="C11" s="6">
        <v>4627</v>
      </c>
      <c r="D11" s="8" t="s">
        <v>189</v>
      </c>
    </row>
    <row r="12" ht="26" customHeight="1" spans="1:4">
      <c r="A12" s="6" t="s">
        <v>177</v>
      </c>
      <c r="B12" s="6" t="s">
        <v>191</v>
      </c>
      <c r="C12" s="6">
        <v>4156</v>
      </c>
      <c r="D12" s="8" t="s">
        <v>189</v>
      </c>
    </row>
  </sheetData>
  <mergeCells count="1">
    <mergeCell ref="A1:C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一般公共预算收入</vt:lpstr>
      <vt:lpstr>一般公共预算支出</vt:lpstr>
      <vt:lpstr>基金预算收入</vt:lpstr>
      <vt:lpstr>基金预算支出</vt:lpstr>
      <vt:lpstr>国有资本经营预算</vt:lpstr>
      <vt:lpstr>社保基金预算</vt:lpstr>
      <vt:lpstr>债务余额情况表</vt:lpstr>
      <vt:lpstr>新增债券项目安排情况表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阁主</cp:lastModifiedBy>
  <dcterms:created xsi:type="dcterms:W3CDTF">2021-04-01T15:21:00Z</dcterms:created>
  <dcterms:modified xsi:type="dcterms:W3CDTF">2025-03-07T01:37:07Z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7F6C163979114A178F2927069F6F08D4_12</vt:lpwstr>
  </property>
</Properties>
</file>