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880"/>
  </bookViews>
  <sheets>
    <sheet name="附件2入库项目清单（上报）" sheetId="4" r:id="rId1"/>
  </sheets>
  <definedNames>
    <definedName name="_xlnm._FilterDatabase" localSheetId="0" hidden="1">'附件2入库项目清单（上报）'!$A$6:$AQ$82</definedName>
    <definedName name="养殖业_畜">#REF!</definedName>
    <definedName name="养殖业_禽">#REF!</definedName>
    <definedName name="种植业">#REF!</definedName>
    <definedName name="_xlnm.Print_Titles" localSheetId="0">'附件2入库项目清单（上报）'!$3:$6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<sst xmlns="http://schemas.openxmlformats.org/spreadsheetml/2006/main" count="1064" uniqueCount="378">
  <si>
    <t>附件2</t>
  </si>
  <si>
    <t>德阳市罗江区2025年巩固拓展脱贫攻坚成果和乡村振兴项目库入库项目清单</t>
  </si>
  <si>
    <t>编号</t>
  </si>
  <si>
    <t>序号</t>
  </si>
  <si>
    <t>项目信息</t>
  </si>
  <si>
    <t>实施地点</t>
  </si>
  <si>
    <t>项目归属</t>
  </si>
  <si>
    <t>单位及建设规模</t>
  </si>
  <si>
    <t>单位投资 (万元)</t>
  </si>
  <si>
    <t>补助标准（万元）</t>
  </si>
  <si>
    <t>规划总投资(万元)</t>
  </si>
  <si>
    <t xml:space="preserve">受益对象 </t>
  </si>
  <si>
    <t>绩效信息</t>
  </si>
  <si>
    <t>建设性质</t>
  </si>
  <si>
    <t>时间进度</t>
  </si>
  <si>
    <t>项目责任单位</t>
  </si>
  <si>
    <t>项目主管部门</t>
  </si>
  <si>
    <t>备注</t>
  </si>
  <si>
    <t>单位</t>
  </si>
  <si>
    <t>合计</t>
  </si>
  <si>
    <t>2025年</t>
  </si>
  <si>
    <t>财政投入</t>
  </si>
  <si>
    <t>其他投入</t>
  </si>
  <si>
    <t>建立联农带农机制（是否）</t>
  </si>
  <si>
    <t>2024年</t>
  </si>
  <si>
    <t>脱贫户人均增收(元)</t>
  </si>
  <si>
    <t>脱贫人口就业创业（人）</t>
  </si>
  <si>
    <t>教育扶持其中脱贫学生(人)</t>
  </si>
  <si>
    <t>医疗卫生扶持脱贫人口(人)</t>
  </si>
  <si>
    <t>解决安全住房</t>
  </si>
  <si>
    <t>解决安全饮水</t>
  </si>
  <si>
    <t>解决出行难</t>
  </si>
  <si>
    <t>改善人居环境</t>
  </si>
  <si>
    <t>项目类别</t>
  </si>
  <si>
    <t>项目名称</t>
  </si>
  <si>
    <t>项目实施内容</t>
  </si>
  <si>
    <t>小计</t>
  </si>
  <si>
    <t>资金来源</t>
  </si>
  <si>
    <t>受益总户数(户)</t>
  </si>
  <si>
    <t>受益总人口(人)</t>
  </si>
  <si>
    <t>其中</t>
  </si>
  <si>
    <t>户数(户)</t>
  </si>
  <si>
    <t>其中脱贫户(户)</t>
  </si>
  <si>
    <t>人数(人)</t>
  </si>
  <si>
    <t>其中脱贫人口(人)</t>
  </si>
  <si>
    <t>中央资金</t>
  </si>
  <si>
    <t>省级资金</t>
  </si>
  <si>
    <t>市级资金</t>
  </si>
  <si>
    <t>区级资金</t>
  </si>
  <si>
    <t>脱贫户(户)</t>
  </si>
  <si>
    <t>脱贫人口(人)</t>
  </si>
  <si>
    <t>—</t>
  </si>
  <si>
    <t>产业发展</t>
  </si>
  <si>
    <t>德阳市罗江区金山镇到户小微产业项目</t>
  </si>
  <si>
    <t>为全镇各项目村脱贫户、监测户发放鸡苗、饲料等</t>
  </si>
  <si>
    <t>金山镇各项目村</t>
  </si>
  <si>
    <t>巩固提升项目</t>
  </si>
  <si>
    <t>其他</t>
  </si>
  <si>
    <t>1.受益脱贫户（含监测户）503户。
2.按照1000元/户的标准发放鸡苗及配套饲料，户均年增收1200元。</t>
  </si>
  <si>
    <t>新建</t>
  </si>
  <si>
    <t>2025年10月前</t>
  </si>
  <si>
    <t>金山镇人民政府</t>
  </si>
  <si>
    <t>区农业农村局</t>
  </si>
  <si>
    <t>德阳市罗江区金山镇产业奖补项目到户项目</t>
  </si>
  <si>
    <t>以户为单位对发展粮油、蔬菜、林果、中药材、畜禽、水产等种养业的脱贫户、监测户进行补助</t>
  </si>
  <si>
    <t>受益脱贫户（含监测户）510户，户均增收300元以上</t>
  </si>
  <si>
    <t>罗江区略坪镇到户项目（小微产业）</t>
  </si>
  <si>
    <t>略坪镇各项目村</t>
  </si>
  <si>
    <t>1.受益脱贫户（含监测户）579户。
2.按照1000元/户的标准发放鸡苗及配套饲料，户均年增收1200元。</t>
  </si>
  <si>
    <t>略坪镇人民政府</t>
  </si>
  <si>
    <t>罗江区略坪镇2025年脱贫户（监测户）产业到户奖补项目</t>
  </si>
  <si>
    <t>受益脱贫户（含监测户）247户，户均增收300元以上</t>
  </si>
  <si>
    <t>罗江区调元镇到户小微产业项目</t>
  </si>
  <si>
    <t>调元镇各项目村</t>
  </si>
  <si>
    <t>户</t>
  </si>
  <si>
    <t>1.受益脱贫户（含监测户）422户。
2.按照1000元/户的标准发放鸡苗及配套饲料，户均年增收1200元。</t>
  </si>
  <si>
    <t>调元镇人民政府</t>
  </si>
  <si>
    <t>罗江区调元镇产业奖补到户项目</t>
  </si>
  <si>
    <t>受益脱贫户（含监测户）279户，户均增收300元以上</t>
  </si>
  <si>
    <t>罗江区万安镇2025年到户小家禽养殖项目</t>
  </si>
  <si>
    <t>万安镇各项目村</t>
  </si>
  <si>
    <t>1.受益脱贫户（含监测户）159户。
2.按照1000元/户的标准发放鸡苗及配套饲料，户均年增收1200元。</t>
  </si>
  <si>
    <t>万安镇人民政府</t>
  </si>
  <si>
    <t>罗江区万安镇2025年脱贫户（含监测对象）产业奖补项目</t>
  </si>
  <si>
    <t>受益脱贫户（含监测户）136户，户均增收300元以上</t>
  </si>
  <si>
    <t>罗江区鄢家镇到户小微产业项目</t>
  </si>
  <si>
    <t>鄢家镇各项目村</t>
  </si>
  <si>
    <t>人</t>
  </si>
  <si>
    <t>1.受益脱贫户（含监测户）649户。
2.按照1000元/户的标准发放鸡苗及配套饲料，户均年增收1200元。</t>
  </si>
  <si>
    <t>鄢家镇人民政府</t>
  </si>
  <si>
    <t>1.10</t>
  </si>
  <si>
    <t>罗江区鄢家镇产业奖补到户项目</t>
  </si>
  <si>
    <t>受益脱贫户（含监测户）566户，户均增收300元以上</t>
  </si>
  <si>
    <t>1.11</t>
  </si>
  <si>
    <t>罗江区白马关镇到户小微产业项目</t>
  </si>
  <si>
    <t>白马关镇各项目村</t>
  </si>
  <si>
    <t>1.受益脱贫户（含监测户）397户。
2.按照1000元/户的标准发放鸡苗及配套饲料，户均年增收1200元。</t>
  </si>
  <si>
    <t>白马关镇人民政府</t>
  </si>
  <si>
    <t>1.12</t>
  </si>
  <si>
    <t>白马关镇产业奖补到户项目</t>
  </si>
  <si>
    <t>受益脱贫户（含监测户）348户，户均增收300元以上</t>
  </si>
  <si>
    <t>1.13</t>
  </si>
  <si>
    <t>白马关镇小鞍村烘干房及配套设施建设项目</t>
  </si>
  <si>
    <t>厂房建设一处，安专用电，风干机，分离机1台，筛选机2台，输送带2个，航吊1个，粉碎机1台，圆筛机1台，选刺机输送带1台，箱体9个，烘干灶4口</t>
  </si>
  <si>
    <t>白马关镇小鞍村4组</t>
  </si>
  <si>
    <t>1.项目实施区域受益群众234户576人，其中受益脱贫户34户76人。
2.预计带动群众务工15人，务工收入3000元/人。
3.壮大村集体经济，预计村集体经济年增收10万元。</t>
  </si>
  <si>
    <t>1.14</t>
  </si>
  <si>
    <t>德阳市罗江区新盛镇到户小微产业项目</t>
  </si>
  <si>
    <t>为681户脱贫户、监测户发放鸡苗13620只、饲料54480公斤</t>
  </si>
  <si>
    <t>新盛镇各项目村</t>
  </si>
  <si>
    <t>1.受益脱贫户（含监测户）604户。
2.按照1000元/户的标准发放鸡苗及配套饲料，户均年增收1200元。</t>
  </si>
  <si>
    <t>新盛镇人民政府</t>
  </si>
  <si>
    <t>1.15</t>
  </si>
  <si>
    <t>德阳市罗江区新盛镇产业奖补到户项目</t>
  </si>
  <si>
    <t>受益脱贫户（含监测户）463户，户均增收300元以上</t>
  </si>
  <si>
    <t>1.16</t>
  </si>
  <si>
    <t>德阳市罗江区扶持发展新型集体经济项目（罗江区调元镇文星村2025年度村集体经济项目）</t>
  </si>
  <si>
    <t>调元镇集体经济项目：项目总投资840万元，文星村集体经济组织投资150万元建设一处1100平米（二层）钢结构厂房作为青储、干草饲料生产车间（二层生产、一层存储）；高筒车家庭农场投入690万元购买秸秆回收利用相关设备（粉碎机三台、打包机三台、揉丝机一台、双向送料机一台、输送机两台、秸秆捡拾器三台、叉车一台、铲车一台、履带式秸秆收割机一台、田间秸秆转运车三辆、托架三百个、地磅一台（100吨）、消防设施一套、电力设施一套，建设一处1500平方米的青储、干草饲料存储仓、建设设施管理用房一套（240平方米）、建设1000吨青储池一口等。</t>
  </si>
  <si>
    <t>调元镇</t>
  </si>
  <si>
    <t>个</t>
  </si>
  <si>
    <t>1.项目实施区域受益群众468户1362人，其中受益脱贫户16户34人。
2.预计带动群众务工13人，务工收入3000元/人。
3.壮大村集体经济，预计村集体经济年增收10万元。</t>
  </si>
  <si>
    <t>2025年12月前</t>
  </si>
  <si>
    <t>项目镇</t>
  </si>
  <si>
    <t>区委组织部</t>
  </si>
  <si>
    <t>1.17</t>
  </si>
  <si>
    <t>德阳市罗江区鄢家镇2025年集体经济项目</t>
  </si>
  <si>
    <t xml:space="preserve">
鄢家镇集体经济项目：1.新安堂村。（1）盘活鄢家镇新安堂村村委会旁设施农用地，用以建设晚熟柑橘冻库；（2）盘活鄢家镇新安堂村村委会旁设施农用地，用以建设仓储中心。2.高峰村。村企共建，利用资金购买果框生产设备、设施生产线，以固定资产入股尚品橘塑料公司。3.灯盏村。两村抱团共建飞地经济，盘活鄢家镇灯盏村5组原双河村村委会闲置建设用地，用以建设灯盏村农事服务中心发展果袋制作、粮油烘干储存、农资销售等3个板块的产业。4.高垭村。（1）翻新改造原高垭村村委会，资产出租。（2）入股灯盏村农事服务中心。
</t>
  </si>
  <si>
    <t>鄢家镇</t>
  </si>
  <si>
    <t>1.项目实施区域受益群众368户1362人，其中受益脱贫户23户45人。
2.预计带动群众务工16人，务工收入1500元/人。
3.壮大村集体经济，预计村集体经济年增收10万元。</t>
  </si>
  <si>
    <t>1.18</t>
  </si>
  <si>
    <t>罗江区略坪镇扶持发展新型集体经济项目</t>
  </si>
  <si>
    <t>略坪镇集体经济项目：1.建国村：修建厂房400㎡，配套机械设备。2.安平村：修建厂房1000㎡，冻库200㎡，配套车辆、机械设备。3.高玉村：修建厂房600㎡，种子加工用房500㎡，办公室、配电室、管理房160㎡，种子晒坝300㎡，配套机械设备。</t>
  </si>
  <si>
    <t>略坪镇</t>
  </si>
  <si>
    <t>1.项目实施区域受益群众458户962人，其中受益脱贫户16户35人。
2.预计带动群众务工20人，务工收入1500元/人。
3.壮大村集体经济，预计村集体经济年增收10万元。</t>
  </si>
  <si>
    <t>1.19</t>
  </si>
  <si>
    <t>罗江区白马关镇小鞍村、太三村集体经济项目</t>
  </si>
  <si>
    <t>白马关镇小鞍村、太三村集体经济项目：结合共富农事服务中心引入第三方专业管理运营团队进行管理运营，实施房屋改造（根据现状房屋的结构进行现代新中式建筑的改造装修）；选聘设计团队结合白马关文化开发系列文创产品。</t>
  </si>
  <si>
    <t>白马关镇</t>
  </si>
  <si>
    <t>1.项目实施区域受益群众836户1962人，其中受益脱贫户12户31人。
2.预计带动群众务工12人，务工收入1500元/人。
3.壮大村集体经济，预计村集体经济年增收10万元。</t>
  </si>
  <si>
    <t>1.20</t>
  </si>
  <si>
    <t>罗江区金山镇以工代赈项目</t>
  </si>
  <si>
    <t>金山镇：新改建全域土地综合整治罗家湾村新村聚集点连接线道路约2.5公里，其中现状道路路面修复0.5公里，路面宽7米，改建道路2公里，沥青混凝土路面宽4.5米。</t>
  </si>
  <si>
    <t>金山镇罗家湾村</t>
  </si>
  <si>
    <t>公里</t>
  </si>
  <si>
    <t>1.项目实施区域受益群众365户962人，其中受益脱贫户15户31人。
2.预计带动群众务工12人，务工收入1000元/人以上。
3.壮大村集体经济，预计村集体经济年增收10万元。
4.改善通行条件7公里，降低安全事故发生率</t>
  </si>
  <si>
    <t>区发改局</t>
  </si>
  <si>
    <t>1.21</t>
  </si>
  <si>
    <t>罗江区新盛镇2025年中央财政以工代赈项目</t>
  </si>
  <si>
    <t>新盛镇：整治底宽3.5米,上口宽4.6米,净高高度2.2米,长1.5公里的排灌渠及配套附属设施建设。</t>
  </si>
  <si>
    <t>新盛镇宝镜村</t>
  </si>
  <si>
    <t>1.项目实施区域受益群众365户952人，其中受益脱贫户23户39人。
2.预计带动群众务工19人，务工收入1500元/人。
3.壮大村集体经济，预计村集体经济年增收10万元。</t>
  </si>
  <si>
    <t>德阳市罗江区白马关镇万佛村民族村寨项目</t>
  </si>
  <si>
    <t>特色农产品物流电商区230平方米，特色农产品营销展示区240平方米，数字化传承发展区30平方米，总建筑面积500平方米</t>
  </si>
  <si>
    <t>白马关镇万佛村村民委员会</t>
  </si>
  <si>
    <t>1.项目实施区域受益群众1139户3914人，其中受益脱贫户73户124人。脱贫户人均增收
2.预计带动群众务工400人，务工收入800元/人</t>
  </si>
  <si>
    <t>区民宗局</t>
  </si>
  <si>
    <t>罗江区2025年农村残疾人就业帮扶基地奖补项目</t>
  </si>
  <si>
    <t>不少于1个农村残疾人就业帮扶基地</t>
  </si>
  <si>
    <t>吸纳符合条件的农村残疾人就业或辐射带动他们参加生产劳动，帮助残疾人增收。</t>
  </si>
  <si>
    <t>区人社局</t>
  </si>
  <si>
    <t>就业项目</t>
  </si>
  <si>
    <t>脱贫户外出务工补助项目</t>
  </si>
  <si>
    <t>省外务工交通补助项目，按照200-1200元/人的标准拟对1000个以上符合条件的脱贫户和监测户给与补助。</t>
  </si>
  <si>
    <t>各镇</t>
  </si>
  <si>
    <t>1.降低务工支出300元/人以上。
2.受益群众78人，增加群众满意度。</t>
  </si>
  <si>
    <t>农村公益性岗位补助项目</t>
  </si>
  <si>
    <t>劳动年龄段外公益性岗位补助，按照600元/人/月的标准对务工人员进行劳务补助发放</t>
  </si>
  <si>
    <t>1.受益脱贫群众746户1006人。
2.增加务工收入7200元/人/年</t>
  </si>
  <si>
    <t>山洪灾害责任人履职补助项目</t>
  </si>
  <si>
    <t>按照《四川省山洪灾害危险区责任人管理办法（试行）》内容，对全区74个山洪灾害监测点的37位监测人员进行劳务补助发放</t>
  </si>
  <si>
    <t>1.受益脱贫群众37户45人。
2.户均增收3600元/户</t>
  </si>
  <si>
    <t>区水利局</t>
  </si>
  <si>
    <t>乡村建设行动</t>
  </si>
  <si>
    <t>德阳市罗江区2025年农业水价综合改革精准补贴和节水奖励项目</t>
  </si>
  <si>
    <t>用于鼓励和支持镇（街道）持续做好农业水价综合改革工作，深化全区农业水价综合改革成效</t>
  </si>
  <si>
    <t>1.受益农户3212户9817人，其中脱贫户（含监测户）12户56人。          2.项目区增收200元以上。       
3.带动项目区域群众务工12人，人均增收100元以上。</t>
  </si>
  <si>
    <t>农村公路日常管理养护市级补助项目</t>
  </si>
  <si>
    <t>我区管辖的773.702公里农村公路进行路域环境整治、病害路面维修保养、安防设施日常维修维护。</t>
  </si>
  <si>
    <t>1.提升路况水平和道路安全水平，满足群众出行需求，促进社会经济发展。
2.预计带动项目区域群众务工20人，务工收入10000元/人/年。</t>
  </si>
  <si>
    <t>区交通局</t>
  </si>
  <si>
    <t>易地搬迁后附</t>
  </si>
  <si>
    <t>巩固三保障成果</t>
  </si>
  <si>
    <t>5.1</t>
  </si>
  <si>
    <t>德阳市罗江区雨露计划补助项目</t>
  </si>
  <si>
    <t>雨露计划，按照每学期1500元/期的补助标准对符合条件的脱贫户或监测户读书学生给于补助</t>
  </si>
  <si>
    <t>1.确保82人次名学生顺利完成学业。
2.降低学费支出1500元/人/年</t>
  </si>
  <si>
    <t>乡村治理和精神文明建设</t>
  </si>
  <si>
    <t>项目管理费</t>
  </si>
  <si>
    <t>项目管理费，主要用于项目前期设计、中间监管、后期审计等支出</t>
  </si>
  <si>
    <t>罗江区</t>
  </si>
  <si>
    <t>元</t>
  </si>
  <si>
    <t>是</t>
  </si>
  <si>
    <t>9.1</t>
  </si>
  <si>
    <t>德阳市罗江区金山镇二龙村现代农业园区配套提灌站建设项目</t>
  </si>
  <si>
    <t>技改提灌站2座</t>
  </si>
  <si>
    <t>金山镇二龙村</t>
  </si>
  <si>
    <t>座</t>
  </si>
  <si>
    <t>1.受益农户127户327人，其中脱贫户（含监测户）12户21人。
2.改善灌溉面积453亩，降低生产成本30元/亩以上。
3.项目区域生产增收200元以上。
4.带动群众务工12人，人均增收500元以上</t>
  </si>
  <si>
    <t>9.2</t>
  </si>
  <si>
    <t>德阳市罗江区金山镇金山社区粮油产业园区配套水利设施建设项目</t>
  </si>
  <si>
    <t>技改提灌站1座及配套沟渠615米</t>
  </si>
  <si>
    <t>金山社区10组/12组</t>
  </si>
  <si>
    <t>1.受益农户213户467人，其中脱贫户（含监测户）6户13人。
2.改善灌溉面积632亩，降低生产成本30元/亩以上。
3.项目区域生产增收200元以上。</t>
  </si>
  <si>
    <t>9.3</t>
  </si>
  <si>
    <t>德阳市罗江区金山镇马驰村粮油产业园区配套沟渠建设项目</t>
  </si>
  <si>
    <t>桐子湾至罗自华屋后沟渠修建900m（430m*50*80/470m*50*80）</t>
  </si>
  <si>
    <t>金山镇马驰村5组</t>
  </si>
  <si>
    <t>米</t>
  </si>
  <si>
    <t>1.受益农户23户45人，其中脱贫户（含监测户）2户5人。
2.改善灌溉面积150亩，降低生产成本30元/亩以上。
3.项目区域生产增收200元以上。
4.带动群众务工10人，人均增收500元以上</t>
  </si>
  <si>
    <t>9.4</t>
  </si>
  <si>
    <t>德阳市罗江区金山镇茅庵堂村现代农业园区配套水利设施建设项目</t>
  </si>
  <si>
    <t>技改提灌站2座及配套沟渠753米</t>
  </si>
  <si>
    <t>金山镇茅庵堂村
三组、四组</t>
  </si>
  <si>
    <t>1.受益农户65户145人，其中脱贫户（含监测户）12户25人。
2.改善灌溉面积600亩，降低生产成本30元/亩以上。
3.项目区域生产增收200元以上。
4.带动群众务工12人，人均增收500元以上</t>
  </si>
  <si>
    <t>9.5</t>
  </si>
  <si>
    <t>德阳市罗江区金山镇谭家坝村粮油产业园区配套水利设施建设项目</t>
  </si>
  <si>
    <t>技改提灌站1座及配套沟渠建设275米</t>
  </si>
  <si>
    <t>金山镇谭家坝村7组</t>
  </si>
  <si>
    <t>1.受益农户69户135人，其中脱贫户（含监测户）5户13人。
2.改善灌溉面积350亩，降低生产成本30元/亩以上。
3.项目区域生产增收200元以上。
4.带动群众务工6人，人均增收500元以上</t>
  </si>
  <si>
    <t>9.6</t>
  </si>
  <si>
    <t>德阳市罗江区金山镇吴家陵村现代农业园区配套基础设施建设项目</t>
  </si>
  <si>
    <t>5组改建提灌站1座、5组产业路硬化1500米、6组产业路硬化900米、8组堰塘防渗1口。</t>
  </si>
  <si>
    <t>金山镇吴家陵村5、6、8组</t>
  </si>
  <si>
    <t>1.受益农户369户835人，其中脱贫户（含监测户）35户73人。
2.改善灌溉面积630亩，降低生产成本30元/亩以上。
3.灌溉项目区域生产增收200元以上。
4.改善通行1350米，降低安全事故发生率
5.带动项目区域群众务工12人，人均增收1000元以上</t>
  </si>
  <si>
    <t>9.7</t>
  </si>
  <si>
    <t>德阳市罗江区金山镇罗家湾村粮油产业园区配套水利设施建设项目</t>
  </si>
  <si>
    <t>技改提灌站1座及配套沟渠1350米</t>
  </si>
  <si>
    <t>金山镇罗家湾村2、3组</t>
  </si>
  <si>
    <t>1.受益农户136户235人，其中脱贫户（含监测户）15户33人。
2.改善灌溉面积800亩，降低生产成本30元/亩以上。
3.灌溉项目区域生产增收200元以上。
4.带动项目区域群众务工8人，人均增收1000元以上</t>
  </si>
  <si>
    <t>罗家湾村</t>
  </si>
  <si>
    <t>9.8</t>
  </si>
  <si>
    <t>罗江区略坪镇2025年长玉村植种基地配套设施建设项目</t>
  </si>
  <si>
    <t>新建沟渠1643米（其中抬沟6米） ，人行便桥1座。</t>
  </si>
  <si>
    <t>略坪镇长玉村3组</t>
  </si>
  <si>
    <t>1.受益农户365户753人，其中脱贫户（含监测户）32户53人。
2.改善灌溉面积1200亩，降低生产成本30元/亩以上。
3.灌溉项目区域生产增收200元以上。
4.带动项目区域群众务工15人，人均增收1000元以上</t>
  </si>
  <si>
    <t>9.9</t>
  </si>
  <si>
    <t>罗江区略坪镇2025年花花店种业基地沟渠建设项目</t>
  </si>
  <si>
    <t>新建沟渠1900米（其中抬沟67米），简巢井9个（含井盖），Φ800涵管30米。</t>
  </si>
  <si>
    <t>略坪镇联丰村1、2组，锦屏村2组</t>
  </si>
  <si>
    <t>1.受益农户365户753人，其中脱贫户（含监测户）32户53人。
2.改善灌溉面积2000亩，降低生产成本30元/亩以上。
3.灌溉项目区域生产增收200元以上。
4.带动项目区域群众务工35人，人均增收1000元以上</t>
  </si>
  <si>
    <t>9.10</t>
  </si>
  <si>
    <t>罗江区略坪镇2025年欧家堰粮油产业配套设施建设项目</t>
  </si>
  <si>
    <t>新建沟渠1214米，人行便桥1座。</t>
  </si>
  <si>
    <t>略坪镇联丰村3组</t>
  </si>
  <si>
    <t>1.受益农户86户183人，其中脱贫户（含监测户）12户33人。
2.改善灌溉面积500亩，降低洪涝灾害发生率。
3.灌溉项目区域生产增收200元以上。
4.带动项目区域群众务工16人，人均增收1000元以上</t>
  </si>
  <si>
    <t>9.11</t>
  </si>
  <si>
    <t>罗江区调元镇酒垭村青花椒产业园区配套产业路建设项目</t>
  </si>
  <si>
    <t>酒垭村4组三渔石岔路口（原六大一）至王家烧房与文星村交界处（原七大六）加宽2.5公里，由2.5米拓宽至4.5米，厚0.18米，含原有路面破损整治、护栏安装</t>
  </si>
  <si>
    <t>调元镇酒垭村4组(原酒垭村1组）</t>
  </si>
  <si>
    <t>1.受益农户165户283人，其中脱贫户（含监测户）12户34人。
2.改善通行条件7公里，降低安全事故发生率。
3.带动项目区域群众务工32人，人均增收1000元以上</t>
  </si>
  <si>
    <t>9.12</t>
  </si>
  <si>
    <t>罗江区调元镇酒垭村粮油产业配套沟渠建设项目</t>
  </si>
  <si>
    <t>酒垭村4组（原1组）沟渠建设：C20砼沟渠底厚10cm、M7.5水泥砂浆砌砖渠壁（24墙、M10水泥砂浆抹面厚2cm,
第一段：60m×0.6m×0.6m；
第二段：140m×0.7m×0.7m;
第三段：90m×1.2m×0.9m;
第四段：150m×1.8m×1.1m;
第五段：130m×0.3m×0.3m;
第六段：700m×0.7m×0.7m;
第七段：70m×1.8m×1.1m;
第八段：150m×0.6m×0.6m</t>
  </si>
  <si>
    <t>调元镇酒垭村4组</t>
  </si>
  <si>
    <t>1.受益农户135户243人，其中脱贫户（含监测户）10户26人。
2.改善灌溉面积860亩，降低内涝发生率。
3.带动项目区域群众务工12人，人均增收1000元以上</t>
  </si>
  <si>
    <t>9.13</t>
  </si>
  <si>
    <t>罗江区调元镇酒垭村粮油产业配套道路建设项目</t>
  </si>
  <si>
    <t>酒垭村7组道路硬化183m，宽2.5m，厚0.2m</t>
  </si>
  <si>
    <t>调元镇酒垭村7组</t>
  </si>
  <si>
    <t>1.受益农户115户243人，其中脱贫户（含监测户）8户14人。
2.改善通行条件183米，降低安全事故发生率。
3.带动项目区域群众务工10人，人均增收1000元以上</t>
  </si>
  <si>
    <t>9.14</t>
  </si>
  <si>
    <t>罗江区调元镇文星村青花椒产业园区配套产业路建设项目</t>
  </si>
  <si>
    <t>文星村3组（易家垭口）至文星村6组（王家垭口）道路加宽2.3公里，由2.5m拓宽至4.5m，新建400m×4m×0.18m</t>
  </si>
  <si>
    <t>调元镇文星村3组、6组</t>
  </si>
  <si>
    <t>1.受益农户65户135人，其中脱贫户（含监测户）7户14人。
2.改善通行条件6.8公里，降低安全事故发生率。
3.带动项目区域群众务工18人，人均增收1000元以上</t>
  </si>
  <si>
    <t>9.15</t>
  </si>
  <si>
    <t>罗江区调元镇百花村水稻制种产业园区配套排灌沟渠建设项目</t>
  </si>
  <si>
    <t>百花村3组约40余亩良田沟渠进行改造：
1、0.5m×0.8m沟渠挖方266.4m；
2、0.5m×0.8m沟渠挖方282.1m；
3、0.6m×1m沟渠挖方224.5m；
4、涵道修建（含水泥路面破除，涵管安装，路面恢复）</t>
  </si>
  <si>
    <t>调元镇百花村3组</t>
  </si>
  <si>
    <t>1.受益农户135户273人，其中脱贫户（含监测户）12户33人。
2.改善灌溉面积560亩，降低生产成本30元/亩以上。
3.灌溉项目区域生产增收200元以上。
4.带动项目区域群众务工15人，人均增收1000元以上</t>
  </si>
  <si>
    <t>改扩建</t>
  </si>
  <si>
    <t>9.16</t>
  </si>
  <si>
    <t>万安镇石龙社区青花椒产业园区配套沟渠建设</t>
  </si>
  <si>
    <t>沟渠整治2500米*0.8米*1米</t>
  </si>
  <si>
    <t>万安镇石龙社区</t>
  </si>
  <si>
    <t>1.受益农户135户273人，其中脱贫户（含监测户）9户15人。
2.改善灌溉面积950亩，降低生产成本30元/亩以上。
3.灌溉项目区域生产增收200元以上。
4.带动项目区域群众务工18人，人均增收1000元以上</t>
  </si>
  <si>
    <t>9.17</t>
  </si>
  <si>
    <t>万安镇万寿村现代农业配套设施建设</t>
  </si>
  <si>
    <t>石河堰整治对垮塌整治石河堰及护坡进行修复，石河堰长度约20米，涉及修复护坡约30米。</t>
  </si>
  <si>
    <t>万安镇万寿村3组
（原6组）</t>
  </si>
  <si>
    <t>1.受益农户156户323人，其中脱贫户（含监测户）8户14人。
2.改善灌溉面积950亩，降低生产成本30元/亩以上。
3.灌溉项目区域生产增收200元以上。
4.带动项目区域群众务工7人，人均增收1000元以上</t>
  </si>
  <si>
    <t>9.18</t>
  </si>
  <si>
    <t>德阳市罗江区鄢家镇长堰村2025年粮油产业配套基础设施建设项目</t>
  </si>
  <si>
    <t>长堰至青峰沟渠整体性修缮长3900m，沟底宽0.9m，沟高1.2m</t>
  </si>
  <si>
    <t>鄢家镇长堰村
1、4、6、7组</t>
  </si>
  <si>
    <t>1.受益农户135户273人，其中脱贫户（含监测户）9户15人。
2.改善灌溉面积2650亩，降低生产成本30元/亩以上，降低山洪灾害发生率。
3.带动项目区域群众务工32人，人均增收1000元以上</t>
  </si>
  <si>
    <t>9.19</t>
  </si>
  <si>
    <t>德阳市罗江区鄢家镇2025年脱贫户入户路建设项目</t>
  </si>
  <si>
    <t>新建脱贫户入户路2km，宽2.5m，厚0.15m</t>
  </si>
  <si>
    <t>鄢家镇回龙场村、高垭村、灯盏村、长堰村</t>
  </si>
  <si>
    <t>1.受益脱贫户（含监测户）35户73人。
2.改善出行条件2公里。
3.带动项目区域群众务工8人，人均增收500元以上</t>
  </si>
  <si>
    <t>9.20</t>
  </si>
  <si>
    <t>德阳市罗江区鄢家镇高垭村2025年粮油产业配套基础设施建设项目</t>
  </si>
  <si>
    <t>高垭村堰塘道路修补130m，宽3.5m，厚0.18m；安装护栏142m；溢洪道、进放水口；白蚁整治</t>
  </si>
  <si>
    <t>鄢家镇高垭村1组</t>
  </si>
  <si>
    <t>1.受益农户165户373人，其中脱贫户（含监测户）5户13人。
2.改善灌溉面积260亩，降低生产成本30元/亩以上。
3.带动项目区域群众务工6人，人均增收500元以上</t>
  </si>
  <si>
    <t>9.21</t>
  </si>
  <si>
    <t>德阳市罗江区鄢家镇新安堂村2025年粮油产业配套基础设施建设项目</t>
  </si>
  <si>
    <t>整治堰塘3口。坡面总共长约270米，坝高3米，C20砼共约151m3，土方共约84m3，夯填土方共约108m3。梯步、涵管、溢洪口、清淤等。</t>
  </si>
  <si>
    <t>鄢家镇新安堂村4、5组</t>
  </si>
  <si>
    <t>1.受益农户231户573人，其中脱贫户（含监测户）15户23人。
2.改善灌溉面积650亩，降低生产成本30元/亩以上。
3.带动项目区域群众务工6人，人均增收600元以上</t>
  </si>
  <si>
    <t>9.22</t>
  </si>
  <si>
    <t>德阳市罗江区鄢家镇壁山村2025年粮油产业配套基础设施建设项目</t>
  </si>
  <si>
    <t>整治堰塘1个，坡长约218米，坝高3.5米，C20砼129m3，土方76.3m3，梯步2处等。提灌站技改2座。1.3组抽水设施1套,15KW电机、约40米PE输水管及其他配件；2.1组控制柜开关线路、泵房维修</t>
  </si>
  <si>
    <t>鄢家镇壁山村1、3、4组</t>
  </si>
  <si>
    <t>1.受益农户316户739人，其中脱贫户（含监测户）21户53人。
2.改善灌溉面积536亩，降低生产成本30元/亩以上。
3.带动项目区域群众务工6人，人均增收600元以上</t>
  </si>
  <si>
    <t>9.23</t>
  </si>
  <si>
    <t>德阳市罗江区鄢家镇高峰村2025年粮油产业配套基础设施建设项目</t>
  </si>
  <si>
    <t>沟渠整治约1600米，底宽约0.5米，高约0.7米，沟底厚约0.1米</t>
  </si>
  <si>
    <t>鄢家镇高峰村1组、3组</t>
  </si>
  <si>
    <t>1.受益农165户239人，其中脱贫户（含监测户）13户23人。
2.改善灌溉面积865亩，降低生产成本30元/亩以上。
3.带动项目区域群众务工10人，人均增收1200元以上</t>
  </si>
  <si>
    <t>9.24</t>
  </si>
  <si>
    <t>罗江区白马关镇合圣村青花椒产业园区配套基础设施建设项目</t>
  </si>
  <si>
    <t>产业道路硬化长830米宽2.5米厚0.18米</t>
  </si>
  <si>
    <t>白马关镇合圣村6组、7组</t>
  </si>
  <si>
    <t>1.受益农135户219人，其中脱贫户（含监测户）14户23人。
2.改善通行条件830米，降低青花椒采摘成本。
3.带动项目区域群众务工12人，人均增收1000元以上</t>
  </si>
  <si>
    <t>德阳市罗江区农业农村局</t>
  </si>
  <si>
    <t>9.25</t>
  </si>
  <si>
    <t>罗江区白马关镇换马村现代农业园区配套基础设施建设项目</t>
  </si>
  <si>
    <t>产业道路硬化长1.2公里宽3米厚0.18米（含铺设连砂石厚0.1米）及φ300mm涵管4处共16米、清理边沟长80米，宽0.4米(上底0.5米下底0.3米)、高0.25米等配套设施。</t>
  </si>
  <si>
    <t>白马关镇换马村2组</t>
  </si>
  <si>
    <t>1.受益农412户897人，其中脱贫户（含监测户）24户39人。
2.改善通行条件1.2公里，降低安全事故发生率。
3.带动项目区域群众务工16人，人均增收1000元以上</t>
  </si>
  <si>
    <t>9.26</t>
  </si>
  <si>
    <t>罗江区白马关镇太三村现代农业园区配套建设项目</t>
  </si>
  <si>
    <t>石河堰整治维修:                                                                                                                                        1.土方回填长15米宽10米高2.5米
2.堡坎浆砌长15米宽3米高3.5米
3.桥面硬化长20米宽3米厚0.18米
4.石河堰两边的道路维修及硬化长350米宽3米厚0.18米
5.泄水闸宽1.5米高2米
6.挡水墙长3米宽2米高1.5米</t>
  </si>
  <si>
    <t>白马关镇太三村3组</t>
  </si>
  <si>
    <t>1.受益农265户539人，其中脱贫户（含监测户）23户51人。
2.改善灌溉面积1865亩，降低生产成本30元/亩以上。
3.带动项目区域群众务工10人，人均增收1500元以上</t>
  </si>
  <si>
    <t>9.27</t>
  </si>
  <si>
    <t>罗江区白马关镇小鞍村青花椒产业配套基础设施建设项目</t>
  </si>
  <si>
    <t>沟渠长2000米，高0.6米，底宽0.5米，口宽0.7米。堰塘基础长170米宽0.4米高0.5米，防渗长170米高3.2米厚0.15米，掏淤长130米宽35米高0.8米。</t>
  </si>
  <si>
    <t>白马关镇
小鞍村5、6、7、8组</t>
  </si>
  <si>
    <t>1.受益农132户239人，其中脱贫户（含监测户）13户21人。
2.改善灌溉面积565亩，降低生产成本30元/亩以上。
3.带动项目区域群众务工6人，人均增收1000元以上</t>
  </si>
  <si>
    <t>9.28</t>
  </si>
  <si>
    <t>德阳市罗江区新盛镇老君村、金铃村油菜制种核心区产业道路整治建设项目</t>
  </si>
  <si>
    <t>产业道路黑化整治长度4300米及配套基础设施</t>
  </si>
  <si>
    <t>新盛镇老君村1、3、5组和金铃村3、5组</t>
  </si>
  <si>
    <t>1.受益农82户239人，其中脱贫户（含监测户）9户21人。
2.改善通行道路4300米，降低安全事故发生率。
3.带动项目区域群众务工16人，人均增收1000元以上</t>
  </si>
  <si>
    <t>9.29</t>
  </si>
  <si>
    <t>德阳市罗江区新盛镇东岳村产业园区输水沟整治建设项目</t>
  </si>
  <si>
    <t>用浆砌红砖整治输水沟渠1000米，底0.4米，沟墙高0.6米及配套设施</t>
  </si>
  <si>
    <t>新盛镇东岳村1组</t>
  </si>
  <si>
    <t>1.受益农165户239人，其中脱贫户（含监测户）8户15人。
2.改善灌溉面积465亩，降低生产成本30元/亩以上。
3.带动项目区域群众务工8人，人均增收800元以上</t>
  </si>
  <si>
    <t>9.30</t>
  </si>
  <si>
    <t>德阳市罗江区新盛镇木龙村产业园区输水沟渠整治建设项目</t>
  </si>
  <si>
    <t>用浆砌红砖整治输水沟渠2500米，底0.4米，沟墙高0.6米及配套设施</t>
  </si>
  <si>
    <t>新盛镇木龙村</t>
  </si>
  <si>
    <t>1.受益农365户789人，其中脱贫户（含监测户）18户25人。
2.改善灌溉面积630亩，降低生产成本30元/亩以上。
3.带动项目区域群众务工6人，人均增收800元以上</t>
  </si>
  <si>
    <t>新盛镇</t>
  </si>
  <si>
    <t>9.31</t>
  </si>
  <si>
    <t>德阳市罗江区农机化发展项目</t>
  </si>
  <si>
    <t>新建、改造提升提灌站≥1座</t>
  </si>
  <si>
    <t>1.受益农265户359人，其中脱贫户（含监测户）12户21人。
2.改善灌溉面积320亩，降低生产成本30元/亩以上。
3.带动项目区域群众务工6人，人均增收800元以上</t>
  </si>
  <si>
    <t>9.32</t>
  </si>
  <si>
    <t>德阳市罗江区种业振兴项目</t>
  </si>
  <si>
    <t>(一)种质资源和新品种保护。对新获得植物新品种权的育种企业给予3万元/个的一次性奖励。(二)设施设备补贴。对制种主体给予扶持，对其新购置、且未享受农机购置补贴等各级财政资金支持的生产、加工、烘干和冷藏等设施设备，按照机械设备总价的40%进行补贴。</t>
  </si>
  <si>
    <t>1.受益农户23户36人。
2.降低生产支出100元/亩以上。</t>
  </si>
  <si>
    <t>9.33</t>
  </si>
  <si>
    <t>罗江区新盛镇月亮村乡村振兴重点帮扶优秀村奖励资金建设项目</t>
  </si>
  <si>
    <t>用浆砌红砖整治输水沟渠2000米，底0.4米，沟墙高0.6米及配套设施；塘堰整治4口，其中防渗整治3口，护坡整治1口。</t>
  </si>
  <si>
    <t>新盛镇月亮村</t>
  </si>
  <si>
    <t>1.受益农365户859人，其中脱贫户（含监测户）16户31人。
2.改善灌溉面积1350亩，降低生产成本30元/亩以上。
3.带动项目区域群众务工16人，人均增收1000元以上</t>
  </si>
  <si>
    <t>9.34</t>
  </si>
  <si>
    <t>2024年省级财政优势特色产业乡镇建设项目</t>
  </si>
  <si>
    <t>建设8000亩粮油生产数字农业系统（数字农业生产管理、数字农服、数字农政），推广新品种1万亩，推广新技术1万亩，开展品牌包装、宣传。</t>
  </si>
  <si>
    <t>新盛镇金铃村</t>
  </si>
  <si>
    <t>1.受益农户1689户3562人，其中脱贫户（含监测户）135户289人。
2.带动群众务工7人，人均增收500元以上。</t>
  </si>
  <si>
    <t>9.35</t>
  </si>
  <si>
    <t>德阳市罗江区新盛镇月亮村油菜制种产业基础设施配套建设项目</t>
  </si>
  <si>
    <t>整治2200米沟渠，整治6口堰塘，硬化460余米道路，以及改善其他农业基础设施。</t>
  </si>
  <si>
    <t>1.受益农282户659人，其中脱贫户（含监测户）13户25人。
2.改善通行道路4300米，降低安全事故发生率。
3.改善灌溉面积450亩，降低生产支出35元/亩以上
4.带动项目区域群众务工16人，人均增收1000元以上</t>
  </si>
  <si>
    <t>民宗局</t>
  </si>
  <si>
    <t>9.36</t>
  </si>
  <si>
    <t>其它</t>
  </si>
  <si>
    <t>德阳市罗江区脱贫户贷款贴息项目</t>
  </si>
  <si>
    <t>脱贫小额信贷贴息。对全区90户申报脱贫小额信贷的脱贫户或监测户给于贴息；住房贷款贴息，对全区申报的550余户脱贫户住房贷款贴息</t>
  </si>
  <si>
    <t>1.受益群众243户325人左右。
2.降低生产支出500元/年以上</t>
  </si>
  <si>
    <t>区财政局</t>
  </si>
  <si>
    <t>填表说明：1.列4、24为下拉选项；
2.表中“—”部分不填；
3.列6=列7+8+9，列12=列13+14=列15+18+21，列13=列16+19+22，列14=列17+20+23，列15=列16+17，列18=列19+20，列21=列22+23。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</si>
</sst>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  <numFmt numFmtId="178" formatCode="0.0_ "/>
    <numFmt numFmtId="179" formatCode="0.0000_ "/>
    <numFmt numFmtId="180" formatCode="0_);[Red]\(0\)"/>
  </numFmts>
  <fonts count="28">
    <font>
      <sz val="11"/>
      <color theme="1"/>
      <name val="宋体"/>
      <charset val="134"/>
      <scheme val="minor"/>
    </font>
    <font>
      <sz val="10"/>
      <name val="宋体"/>
      <charset val="134"/>
    </font>
    <font>
      <b/>
      <sz val="10"/>
      <name val="宋体"/>
      <charset val="134"/>
    </font>
    <font>
      <sz val="10"/>
      <color rgb="FFFF0000"/>
      <name val="宋体"/>
      <charset val="134"/>
    </font>
    <font>
      <b/>
      <sz val="20"/>
      <name val="宋体"/>
      <charset val="134"/>
    </font>
    <font>
      <sz val="10"/>
      <name val="宋体"/>
      <charset val="0"/>
    </font>
    <font>
      <sz val="11"/>
      <name val="仿宋_GB2312"/>
      <charset val="134"/>
    </font>
    <font>
      <u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9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5" borderId="11" applyNumberFormat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/>
  </cellStyleXfs>
  <cellXfs count="5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176" fontId="1" fillId="0" borderId="0" xfId="0" applyNumberFormat="1" applyFont="1" applyFill="1" applyBorder="1" applyAlignment="1">
      <alignment horizontal="center" vertical="center" wrapText="1"/>
    </xf>
    <xf numFmtId="177" fontId="1" fillId="0" borderId="0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5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1" xfId="52" applyFont="1" applyFill="1" applyBorder="1" applyAlignment="1">
      <alignment horizontal="center" vertical="center" wrapText="1"/>
    </xf>
    <xf numFmtId="0" fontId="1" fillId="0" borderId="4" xfId="52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176" fontId="4" fillId="0" borderId="0" xfId="0" applyNumberFormat="1" applyFont="1" applyFill="1" applyBorder="1" applyAlignment="1">
      <alignment horizontal="center" vertical="center" wrapText="1"/>
    </xf>
    <xf numFmtId="177" fontId="4" fillId="0" borderId="0" xfId="0" applyNumberFormat="1" applyFont="1" applyFill="1" applyBorder="1" applyAlignment="1">
      <alignment horizontal="center" vertical="center" wrapText="1"/>
    </xf>
    <xf numFmtId="176" fontId="1" fillId="0" borderId="1" xfId="50" applyNumberFormat="1" applyFont="1" applyFill="1" applyBorder="1" applyAlignment="1">
      <alignment horizontal="center" vertical="center" wrapText="1"/>
    </xf>
    <xf numFmtId="177" fontId="1" fillId="0" borderId="1" xfId="50" applyNumberFormat="1" applyFont="1" applyFill="1" applyBorder="1" applyAlignment="1">
      <alignment horizontal="center" vertical="center" wrapText="1"/>
    </xf>
    <xf numFmtId="177" fontId="1" fillId="0" borderId="1" xfId="49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178" fontId="1" fillId="0" borderId="1" xfId="0" applyNumberFormat="1" applyFont="1" applyFill="1" applyBorder="1" applyAlignment="1">
      <alignment horizontal="center" vertical="center" wrapText="1"/>
    </xf>
    <xf numFmtId="179" fontId="1" fillId="0" borderId="1" xfId="0" applyNumberFormat="1" applyFont="1" applyFill="1" applyBorder="1" applyAlignment="1">
      <alignment horizontal="center" vertical="center" wrapText="1"/>
    </xf>
    <xf numFmtId="178" fontId="5" fillId="0" borderId="1" xfId="0" applyNumberFormat="1" applyFont="1" applyFill="1" applyBorder="1" applyAlignment="1">
      <alignment horizontal="center" vertical="center" wrapText="1"/>
    </xf>
    <xf numFmtId="176" fontId="1" fillId="0" borderId="1" xfId="49" applyNumberFormat="1" applyFont="1" applyFill="1" applyBorder="1" applyAlignment="1">
      <alignment horizontal="center" vertical="center" wrapText="1"/>
    </xf>
    <xf numFmtId="177" fontId="1" fillId="0" borderId="1" xfId="49" applyNumberFormat="1" applyFont="1" applyFill="1" applyBorder="1" applyAlignment="1">
      <alignment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 wrapText="1"/>
    </xf>
    <xf numFmtId="0" fontId="1" fillId="0" borderId="1" xfId="51" applyFont="1" applyFill="1" applyBorder="1" applyAlignment="1">
      <alignment horizontal="center" vertical="center" wrapText="1"/>
    </xf>
    <xf numFmtId="180" fontId="1" fillId="0" borderId="1" xfId="0" applyNumberFormat="1" applyFont="1" applyFill="1" applyBorder="1" applyAlignment="1">
      <alignment horizontal="center" vertical="center" wrapText="1"/>
    </xf>
    <xf numFmtId="0" fontId="1" fillId="0" borderId="1" xfId="6" applyFont="1" applyFill="1" applyBorder="1" applyAlignment="1">
      <alignment horizontal="center" vertical="center" wrapText="1"/>
    </xf>
    <xf numFmtId="49" fontId="1" fillId="0" borderId="5" xfId="0" applyNumberFormat="1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center" vertical="center" wrapText="1"/>
    </xf>
    <xf numFmtId="178" fontId="1" fillId="0" borderId="1" xfId="6" applyNumberFormat="1" applyFont="1" applyFill="1" applyBorder="1" applyAlignment="1">
      <alignment horizontal="center" vertical="center" wrapText="1"/>
    </xf>
    <xf numFmtId="177" fontId="1" fillId="0" borderId="1" xfId="6" applyNumberFormat="1" applyFont="1" applyFill="1" applyBorder="1" applyAlignment="1">
      <alignment horizontal="center" vertical="center" wrapText="1"/>
    </xf>
    <xf numFmtId="176" fontId="1" fillId="0" borderId="1" xfId="6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177" fontId="1" fillId="0" borderId="5" xfId="0" applyNumberFormat="1" applyFont="1" applyFill="1" applyBorder="1" applyAlignment="1">
      <alignment horizontal="left" vertical="center" wrapText="1"/>
    </xf>
    <xf numFmtId="177" fontId="7" fillId="0" borderId="1" xfId="6" applyNumberFormat="1" applyFont="1" applyFill="1" applyBorder="1" applyAlignment="1">
      <alignment horizontal="center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_附件1-5" xfId="50"/>
    <cellStyle name="常规 3" xfId="51"/>
    <cellStyle name="常规_Sheet1" xfId="52"/>
  </cellStyles>
  <tableStyles count="0" defaultTableStyle="TableStyleMedium2" defaultPivotStyle="PivotStyleLight16"/>
  <colors>
    <mruColors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Q82"/>
  <sheetViews>
    <sheetView tabSelected="1" zoomScale="85" zoomScaleNormal="85" zoomScaleSheetLayoutView="70" workbookViewId="0">
      <pane xSplit="6" ySplit="6" topLeftCell="K7" activePane="bottomRight" state="frozen"/>
      <selection/>
      <selection pane="topRight"/>
      <selection pane="bottomLeft"/>
      <selection pane="bottomRight" activeCell="O39" sqref="O39"/>
    </sheetView>
  </sheetViews>
  <sheetFormatPr defaultColWidth="9" defaultRowHeight="13"/>
  <cols>
    <col min="1" max="1" width="6.77272727272727" style="4" customWidth="1"/>
    <col min="2" max="2" width="3.77272727272727" style="1" customWidth="1"/>
    <col min="3" max="3" width="12.7727272727273" style="1" customWidth="1"/>
    <col min="4" max="4" width="30.7727272727273" style="1" customWidth="1"/>
    <col min="5" max="5" width="15.7181818181818" style="1" customWidth="1"/>
    <col min="6" max="6" width="20.7727272727273" style="1" hidden="1" customWidth="1"/>
    <col min="7" max="7" width="6.89090909090909" style="1" customWidth="1"/>
    <col min="8" max="8" width="6.17272727272727" style="1" customWidth="1"/>
    <col min="9" max="9" width="7.88181818181818" style="5" customWidth="1"/>
    <col min="10" max="10" width="7.5" style="5" customWidth="1"/>
    <col min="11" max="11" width="8.77272727272727" style="1" customWidth="1"/>
    <col min="12" max="12" width="8.77272727272727" style="6" customWidth="1"/>
    <col min="13" max="13" width="10.5909090909091" style="6" customWidth="1"/>
    <col min="14" max="15" width="8.75454545454545" style="1" customWidth="1"/>
    <col min="16" max="16" width="9.41818181818182" style="1" customWidth="1"/>
    <col min="17" max="18" width="9.14545454545454" style="1" customWidth="1"/>
    <col min="19" max="20" width="7.88181818181818" style="1" customWidth="1"/>
    <col min="21" max="21" width="9.30909090909091" style="1" customWidth="1"/>
    <col min="22" max="22" width="40.7727272727273" style="1" customWidth="1"/>
    <col min="23" max="23" width="8.19090909090909" style="5" customWidth="1"/>
    <col min="24" max="24" width="8.5" style="1" customWidth="1"/>
    <col min="25" max="25" width="8.66363636363636" style="1" customWidth="1"/>
    <col min="26" max="26" width="5.63636363636364" style="1" customWidth="1"/>
    <col min="27" max="27" width="8.77272727272727" style="1" customWidth="1"/>
    <col min="28" max="36" width="4.82727272727273" style="1" hidden="1" customWidth="1"/>
    <col min="37" max="37" width="7.63636363636364" style="1" hidden="1" customWidth="1"/>
    <col min="38" max="38" width="7.75454545454545" style="1" hidden="1" customWidth="1"/>
    <col min="39" max="40" width="7.75454545454545" style="1" customWidth="1"/>
    <col min="41" max="41" width="8.77272727272727" style="1" customWidth="1"/>
    <col min="42" max="42" width="6.77272727272727" style="1" customWidth="1"/>
    <col min="43" max="43" width="8.77272727272727" style="1" customWidth="1"/>
    <col min="44" max="16383" width="9" style="1"/>
  </cols>
  <sheetData>
    <row r="1" s="1" customFormat="1" ht="20" customHeight="1" spans="1:23">
      <c r="A1" s="7" t="s">
        <v>0</v>
      </c>
      <c r="B1" s="8"/>
      <c r="C1" s="8"/>
      <c r="D1" s="8"/>
      <c r="I1" s="5"/>
      <c r="J1" s="5"/>
      <c r="L1" s="6"/>
      <c r="M1" s="6"/>
      <c r="W1" s="5"/>
    </row>
    <row r="2" s="1" customFormat="1" ht="30" customHeight="1" spans="1:43">
      <c r="A2" s="9" t="s">
        <v>1</v>
      </c>
      <c r="B2" s="10"/>
      <c r="C2" s="10"/>
      <c r="D2" s="10"/>
      <c r="E2" s="10"/>
      <c r="F2" s="10"/>
      <c r="G2" s="10"/>
      <c r="H2" s="10"/>
      <c r="I2" s="25"/>
      <c r="J2" s="25"/>
      <c r="K2" s="10"/>
      <c r="L2" s="26"/>
      <c r="M2" s="26"/>
      <c r="N2" s="10"/>
      <c r="O2" s="10"/>
      <c r="P2" s="10"/>
      <c r="Q2" s="10"/>
      <c r="R2" s="10"/>
      <c r="S2" s="10"/>
      <c r="T2" s="10"/>
      <c r="U2" s="10"/>
      <c r="V2" s="10"/>
      <c r="W2" s="25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</row>
    <row r="3" s="1" customFormat="1" ht="20" customHeight="1" spans="1:43">
      <c r="A3" s="11" t="s">
        <v>2</v>
      </c>
      <c r="B3" s="12" t="s">
        <v>3</v>
      </c>
      <c r="C3" s="12" t="s">
        <v>4</v>
      </c>
      <c r="D3" s="12"/>
      <c r="E3" s="12"/>
      <c r="F3" s="12" t="s">
        <v>5</v>
      </c>
      <c r="G3" s="13" t="s">
        <v>6</v>
      </c>
      <c r="H3" s="13" t="s">
        <v>7</v>
      </c>
      <c r="I3" s="27"/>
      <c r="J3" s="27"/>
      <c r="K3" s="13" t="s">
        <v>8</v>
      </c>
      <c r="L3" s="28" t="s">
        <v>9</v>
      </c>
      <c r="M3" s="29" t="s">
        <v>10</v>
      </c>
      <c r="N3" s="29"/>
      <c r="O3" s="29"/>
      <c r="P3" s="29"/>
      <c r="Q3" s="29"/>
      <c r="R3" s="29"/>
      <c r="S3" s="29"/>
      <c r="T3" s="29"/>
      <c r="U3" s="29"/>
      <c r="V3" s="12" t="s">
        <v>11</v>
      </c>
      <c r="W3" s="30"/>
      <c r="X3" s="12"/>
      <c r="Y3" s="12"/>
      <c r="Z3" s="12"/>
      <c r="AA3" s="12" t="s">
        <v>12</v>
      </c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 t="s">
        <v>13</v>
      </c>
      <c r="AN3" s="12" t="s">
        <v>14</v>
      </c>
      <c r="AO3" s="12" t="s">
        <v>15</v>
      </c>
      <c r="AP3" s="12" t="s">
        <v>16</v>
      </c>
      <c r="AQ3" s="12" t="s">
        <v>17</v>
      </c>
    </row>
    <row r="4" s="1" customFormat="1" ht="20" customHeight="1" spans="1:43">
      <c r="A4" s="11"/>
      <c r="B4" s="12"/>
      <c r="C4" s="12"/>
      <c r="D4" s="12"/>
      <c r="E4" s="12"/>
      <c r="F4" s="12"/>
      <c r="G4" s="13"/>
      <c r="H4" s="13" t="s">
        <v>18</v>
      </c>
      <c r="I4" s="27" t="s">
        <v>19</v>
      </c>
      <c r="J4" s="27" t="s">
        <v>20</v>
      </c>
      <c r="K4" s="13"/>
      <c r="L4" s="28"/>
      <c r="M4" s="28" t="s">
        <v>19</v>
      </c>
      <c r="N4" s="29" t="s">
        <v>21</v>
      </c>
      <c r="O4" s="29" t="s">
        <v>22</v>
      </c>
      <c r="P4" s="28" t="s">
        <v>20</v>
      </c>
      <c r="Q4" s="28"/>
      <c r="R4" s="28"/>
      <c r="S4" s="28"/>
      <c r="T4" s="28"/>
      <c r="U4" s="28"/>
      <c r="V4" s="12" t="s">
        <v>23</v>
      </c>
      <c r="W4" s="38" t="s">
        <v>24</v>
      </c>
      <c r="X4" s="29"/>
      <c r="Y4" s="29"/>
      <c r="Z4" s="29"/>
      <c r="AA4" s="12" t="s">
        <v>25</v>
      </c>
      <c r="AB4" s="12" t="s">
        <v>26</v>
      </c>
      <c r="AC4" s="12" t="s">
        <v>27</v>
      </c>
      <c r="AD4" s="12" t="s">
        <v>28</v>
      </c>
      <c r="AE4" s="12" t="s">
        <v>29</v>
      </c>
      <c r="AF4" s="12"/>
      <c r="AG4" s="12" t="s">
        <v>30</v>
      </c>
      <c r="AH4" s="12"/>
      <c r="AI4" s="12" t="s">
        <v>31</v>
      </c>
      <c r="AJ4" s="12"/>
      <c r="AK4" s="12" t="s">
        <v>32</v>
      </c>
      <c r="AL4" s="12"/>
      <c r="AM4" s="12"/>
      <c r="AN4" s="12"/>
      <c r="AO4" s="12"/>
      <c r="AP4" s="12"/>
      <c r="AQ4" s="12"/>
    </row>
    <row r="5" s="1" customFormat="1" ht="20" customHeight="1" spans="1:43">
      <c r="A5" s="11"/>
      <c r="B5" s="12"/>
      <c r="C5" s="12" t="s">
        <v>33</v>
      </c>
      <c r="D5" s="12" t="s">
        <v>34</v>
      </c>
      <c r="E5" s="12" t="s">
        <v>35</v>
      </c>
      <c r="F5" s="12"/>
      <c r="G5" s="13"/>
      <c r="H5" s="13"/>
      <c r="I5" s="27"/>
      <c r="J5" s="27"/>
      <c r="K5" s="13"/>
      <c r="L5" s="28"/>
      <c r="M5" s="28"/>
      <c r="N5" s="29"/>
      <c r="O5" s="29"/>
      <c r="P5" s="28" t="s">
        <v>36</v>
      </c>
      <c r="Q5" s="29" t="s">
        <v>37</v>
      </c>
      <c r="R5" s="29"/>
      <c r="S5" s="29"/>
      <c r="T5" s="29"/>
      <c r="U5" s="29"/>
      <c r="V5" s="12"/>
      <c r="W5" s="38" t="s">
        <v>38</v>
      </c>
      <c r="X5" s="29" t="s">
        <v>39</v>
      </c>
      <c r="Y5" s="12" t="s">
        <v>40</v>
      </c>
      <c r="Z5" s="12"/>
      <c r="AA5" s="12"/>
      <c r="AB5" s="12"/>
      <c r="AC5" s="12"/>
      <c r="AD5" s="12"/>
      <c r="AE5" s="12" t="s">
        <v>41</v>
      </c>
      <c r="AF5" s="12" t="s">
        <v>42</v>
      </c>
      <c r="AG5" s="12" t="s">
        <v>43</v>
      </c>
      <c r="AH5" s="12" t="s">
        <v>44</v>
      </c>
      <c r="AI5" s="12" t="s">
        <v>43</v>
      </c>
      <c r="AJ5" s="12" t="s">
        <v>44</v>
      </c>
      <c r="AK5" s="12" t="s">
        <v>41</v>
      </c>
      <c r="AL5" s="12" t="s">
        <v>42</v>
      </c>
      <c r="AM5" s="12"/>
      <c r="AN5" s="12"/>
      <c r="AO5" s="12"/>
      <c r="AP5" s="12"/>
      <c r="AQ5" s="12"/>
    </row>
    <row r="6" s="1" customFormat="1" ht="39" spans="1:43">
      <c r="A6" s="11"/>
      <c r="B6" s="12"/>
      <c r="C6" s="12"/>
      <c r="D6" s="12"/>
      <c r="E6" s="12"/>
      <c r="F6" s="12"/>
      <c r="G6" s="13"/>
      <c r="H6" s="13"/>
      <c r="I6" s="27"/>
      <c r="J6" s="27"/>
      <c r="K6" s="13"/>
      <c r="L6" s="28"/>
      <c r="M6" s="28"/>
      <c r="N6" s="29"/>
      <c r="O6" s="29"/>
      <c r="P6" s="28"/>
      <c r="Q6" s="39" t="s">
        <v>45</v>
      </c>
      <c r="R6" s="29" t="s">
        <v>46</v>
      </c>
      <c r="S6" s="29" t="s">
        <v>47</v>
      </c>
      <c r="T6" s="29" t="s">
        <v>48</v>
      </c>
      <c r="U6" s="39" t="s">
        <v>22</v>
      </c>
      <c r="V6" s="12"/>
      <c r="W6" s="38"/>
      <c r="X6" s="29"/>
      <c r="Y6" s="29" t="s">
        <v>49</v>
      </c>
      <c r="Z6" s="12" t="s">
        <v>50</v>
      </c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</row>
    <row r="7" s="1" customFormat="1" ht="25" customHeight="1" spans="1:43">
      <c r="A7" s="11" t="s">
        <v>19</v>
      </c>
      <c r="B7" s="12"/>
      <c r="C7" s="12"/>
      <c r="D7" s="12"/>
      <c r="E7" s="12"/>
      <c r="F7" s="12" t="s">
        <v>51</v>
      </c>
      <c r="G7" s="12" t="s">
        <v>51</v>
      </c>
      <c r="H7" s="12" t="s">
        <v>51</v>
      </c>
      <c r="I7" s="30" t="s">
        <v>51</v>
      </c>
      <c r="J7" s="30" t="s">
        <v>51</v>
      </c>
      <c r="K7" s="19" t="s">
        <v>51</v>
      </c>
      <c r="L7" s="19" t="s">
        <v>51</v>
      </c>
      <c r="M7" s="19">
        <f>N7+O7</f>
        <v>8452.01707</v>
      </c>
      <c r="N7" s="19">
        <f>N8+N32+N36+N40+N43+N45</f>
        <v>7210.77707</v>
      </c>
      <c r="O7" s="19">
        <v>1241.24</v>
      </c>
      <c r="P7" s="19">
        <f>Q7+R7+S7+T7+U7</f>
        <v>8452.01707</v>
      </c>
      <c r="Q7" s="19">
        <f>Q8+Q32+Q36+Q40+Q43+Q45</f>
        <v>1915</v>
      </c>
      <c r="R7" s="19">
        <f>R8+R32+R36+R40+R43+R45</f>
        <v>4017.77707</v>
      </c>
      <c r="S7" s="19">
        <f>S8+S32+S36+S40+S43+S45</f>
        <v>581</v>
      </c>
      <c r="T7" s="19">
        <f>T8+T32+T36+T40+T43+T45</f>
        <v>697</v>
      </c>
      <c r="U7" s="19">
        <f>U8+U32+U36+U40+U43+U45</f>
        <v>1241.24</v>
      </c>
      <c r="V7" s="12" t="s">
        <v>51</v>
      </c>
      <c r="W7" s="30"/>
      <c r="X7" s="12" t="s">
        <v>51</v>
      </c>
      <c r="Y7" s="12" t="s">
        <v>51</v>
      </c>
      <c r="Z7" s="12" t="s">
        <v>51</v>
      </c>
      <c r="AA7" s="12" t="s">
        <v>51</v>
      </c>
      <c r="AB7" s="19" t="s">
        <v>51</v>
      </c>
      <c r="AC7" s="19" t="s">
        <v>51</v>
      </c>
      <c r="AD7" s="12" t="s">
        <v>51</v>
      </c>
      <c r="AE7" s="12" t="s">
        <v>51</v>
      </c>
      <c r="AF7" s="12" t="s">
        <v>51</v>
      </c>
      <c r="AG7" s="12" t="s">
        <v>51</v>
      </c>
      <c r="AH7" s="12" t="s">
        <v>51</v>
      </c>
      <c r="AI7" s="12" t="s">
        <v>51</v>
      </c>
      <c r="AJ7" s="19" t="s">
        <v>51</v>
      </c>
      <c r="AK7" s="19" t="s">
        <v>51</v>
      </c>
      <c r="AL7" s="19" t="s">
        <v>51</v>
      </c>
      <c r="AM7" s="12" t="s">
        <v>51</v>
      </c>
      <c r="AN7" s="12" t="s">
        <v>51</v>
      </c>
      <c r="AO7" s="19" t="s">
        <v>51</v>
      </c>
      <c r="AP7" s="24" t="s">
        <v>51</v>
      </c>
      <c r="AQ7" s="12"/>
    </row>
    <row r="8" s="1" customFormat="1" ht="25" customHeight="1" spans="1:43">
      <c r="A8" s="11">
        <v>1</v>
      </c>
      <c r="B8" s="12"/>
      <c r="C8" s="12" t="s">
        <v>52</v>
      </c>
      <c r="D8" s="12" t="s">
        <v>51</v>
      </c>
      <c r="E8" s="12" t="s">
        <v>51</v>
      </c>
      <c r="F8" s="12" t="s">
        <v>51</v>
      </c>
      <c r="G8" s="12" t="s">
        <v>51</v>
      </c>
      <c r="H8" s="12" t="s">
        <v>51</v>
      </c>
      <c r="I8" s="30" t="s">
        <v>51</v>
      </c>
      <c r="J8" s="30" t="s">
        <v>51</v>
      </c>
      <c r="K8" s="19" t="s">
        <v>51</v>
      </c>
      <c r="L8" s="19" t="s">
        <v>51</v>
      </c>
      <c r="M8" s="19">
        <f>N8+O8</f>
        <v>4507.02</v>
      </c>
      <c r="N8" s="19">
        <f>SUM(N9:N31)</f>
        <v>3287.54</v>
      </c>
      <c r="O8" s="19">
        <v>1219.48</v>
      </c>
      <c r="P8" s="31">
        <f>SUM(P9:P31)</f>
        <v>4507.02</v>
      </c>
      <c r="Q8" s="31">
        <f>SUM(Q9:Q31)</f>
        <v>1820</v>
      </c>
      <c r="R8" s="31">
        <f>SUM(R9:R31)</f>
        <v>1067.54</v>
      </c>
      <c r="S8" s="31">
        <f>SUM(S9:S31)</f>
        <v>100</v>
      </c>
      <c r="T8" s="31">
        <f>SUM(T9:T31)</f>
        <v>300</v>
      </c>
      <c r="U8" s="31">
        <f>SUM(U9:U31)</f>
        <v>1219.48</v>
      </c>
      <c r="V8" s="12" t="s">
        <v>51</v>
      </c>
      <c r="W8" s="30" t="s">
        <v>51</v>
      </c>
      <c r="X8" s="12" t="s">
        <v>51</v>
      </c>
      <c r="Y8" s="12" t="s">
        <v>51</v>
      </c>
      <c r="Z8" s="12" t="s">
        <v>51</v>
      </c>
      <c r="AA8" s="12" t="s">
        <v>51</v>
      </c>
      <c r="AB8" s="19" t="s">
        <v>51</v>
      </c>
      <c r="AC8" s="19" t="s">
        <v>51</v>
      </c>
      <c r="AD8" s="12" t="s">
        <v>51</v>
      </c>
      <c r="AE8" s="12" t="s">
        <v>51</v>
      </c>
      <c r="AF8" s="12" t="s">
        <v>51</v>
      </c>
      <c r="AG8" s="12" t="s">
        <v>51</v>
      </c>
      <c r="AH8" s="12" t="s">
        <v>51</v>
      </c>
      <c r="AI8" s="12" t="s">
        <v>51</v>
      </c>
      <c r="AJ8" s="19" t="s">
        <v>51</v>
      </c>
      <c r="AK8" s="19" t="s">
        <v>51</v>
      </c>
      <c r="AL8" s="19" t="s">
        <v>51</v>
      </c>
      <c r="AM8" s="19" t="s">
        <v>51</v>
      </c>
      <c r="AN8" s="19" t="s">
        <v>51</v>
      </c>
      <c r="AO8" s="19" t="s">
        <v>51</v>
      </c>
      <c r="AP8" s="24" t="s">
        <v>51</v>
      </c>
      <c r="AQ8" s="12"/>
    </row>
    <row r="9" s="1" customFormat="1" ht="42" spans="1:43">
      <c r="A9" s="11">
        <v>1.1</v>
      </c>
      <c r="B9" s="12">
        <v>1</v>
      </c>
      <c r="C9" s="12" t="s">
        <v>52</v>
      </c>
      <c r="D9" s="12" t="s">
        <v>53</v>
      </c>
      <c r="E9" s="14" t="s">
        <v>54</v>
      </c>
      <c r="F9" s="12" t="s">
        <v>55</v>
      </c>
      <c r="G9" s="12" t="s">
        <v>56</v>
      </c>
      <c r="H9" s="12" t="s">
        <v>57</v>
      </c>
      <c r="I9" s="30">
        <v>1</v>
      </c>
      <c r="J9" s="30"/>
      <c r="K9" s="24"/>
      <c r="L9" s="24"/>
      <c r="M9" s="19">
        <f t="shared" ref="M9:M38" si="0">N9+O9</f>
        <v>55</v>
      </c>
      <c r="N9" s="32">
        <v>55</v>
      </c>
      <c r="O9" s="19"/>
      <c r="P9" s="31">
        <f t="shared" ref="P9:P38" si="1">Q9+R9+S9+T9+U9</f>
        <v>55</v>
      </c>
      <c r="Q9" s="19"/>
      <c r="R9" s="32">
        <v>55</v>
      </c>
      <c r="S9" s="19"/>
      <c r="T9" s="19"/>
      <c r="U9" s="19"/>
      <c r="V9" s="40" t="s">
        <v>58</v>
      </c>
      <c r="W9" s="17">
        <v>550</v>
      </c>
      <c r="X9" s="17">
        <v>1254</v>
      </c>
      <c r="Y9" s="17">
        <f>W9</f>
        <v>550</v>
      </c>
      <c r="Z9" s="17">
        <f>X9</f>
        <v>1254</v>
      </c>
      <c r="AA9" s="32">
        <v>200</v>
      </c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 t="s">
        <v>59</v>
      </c>
      <c r="AN9" s="24" t="s">
        <v>60</v>
      </c>
      <c r="AO9" s="12" t="s">
        <v>61</v>
      </c>
      <c r="AP9" s="24" t="s">
        <v>62</v>
      </c>
      <c r="AQ9" s="12"/>
    </row>
    <row r="10" s="1" customFormat="1" ht="35" customHeight="1" spans="1:43">
      <c r="A10" s="11">
        <v>1.2</v>
      </c>
      <c r="B10" s="12">
        <v>2</v>
      </c>
      <c r="C10" s="12" t="s">
        <v>52</v>
      </c>
      <c r="D10" s="14" t="s">
        <v>63</v>
      </c>
      <c r="E10" s="12" t="s">
        <v>64</v>
      </c>
      <c r="F10" s="12" t="s">
        <v>55</v>
      </c>
      <c r="G10" s="12" t="s">
        <v>56</v>
      </c>
      <c r="H10" s="12" t="s">
        <v>57</v>
      </c>
      <c r="I10" s="33">
        <v>1</v>
      </c>
      <c r="J10" s="17"/>
      <c r="K10" s="24"/>
      <c r="L10" s="24"/>
      <c r="M10" s="19">
        <f t="shared" si="0"/>
        <v>54</v>
      </c>
      <c r="N10" s="32">
        <v>54</v>
      </c>
      <c r="O10" s="24"/>
      <c r="P10" s="31">
        <f t="shared" si="1"/>
        <v>54</v>
      </c>
      <c r="Q10" s="12"/>
      <c r="R10" s="32">
        <v>54</v>
      </c>
      <c r="S10" s="24"/>
      <c r="T10" s="24"/>
      <c r="U10" s="24"/>
      <c r="V10" s="41" t="s">
        <v>65</v>
      </c>
      <c r="W10" s="30">
        <v>551</v>
      </c>
      <c r="X10" s="30">
        <v>1203</v>
      </c>
      <c r="Y10" s="30">
        <v>551</v>
      </c>
      <c r="Z10" s="30">
        <v>1203</v>
      </c>
      <c r="AA10" s="32">
        <v>410</v>
      </c>
      <c r="AB10" s="24"/>
      <c r="AC10" s="24"/>
      <c r="AD10" s="24"/>
      <c r="AE10" s="24"/>
      <c r="AF10" s="24"/>
      <c r="AG10" s="24"/>
      <c r="AH10" s="24"/>
      <c r="AI10" s="24"/>
      <c r="AJ10" s="24"/>
      <c r="AK10" s="24"/>
      <c r="AL10" s="24"/>
      <c r="AM10" s="24" t="s">
        <v>59</v>
      </c>
      <c r="AN10" s="24" t="s">
        <v>60</v>
      </c>
      <c r="AO10" s="12" t="s">
        <v>61</v>
      </c>
      <c r="AP10" s="24" t="s">
        <v>62</v>
      </c>
      <c r="AQ10" s="12"/>
    </row>
    <row r="11" s="1" customFormat="1" ht="42" spans="1:43">
      <c r="A11" s="11">
        <v>1.3</v>
      </c>
      <c r="B11" s="12">
        <v>3</v>
      </c>
      <c r="C11" s="12" t="s">
        <v>52</v>
      </c>
      <c r="D11" s="12" t="s">
        <v>66</v>
      </c>
      <c r="E11" s="12" t="s">
        <v>54</v>
      </c>
      <c r="F11" s="14" t="s">
        <v>67</v>
      </c>
      <c r="G11" s="12" t="s">
        <v>56</v>
      </c>
      <c r="H11" s="12" t="s">
        <v>57</v>
      </c>
      <c r="I11" s="30">
        <v>1</v>
      </c>
      <c r="J11" s="30"/>
      <c r="K11" s="24"/>
      <c r="L11" s="24"/>
      <c r="M11" s="19">
        <f t="shared" si="0"/>
        <v>57.7</v>
      </c>
      <c r="N11" s="19">
        <v>57.7</v>
      </c>
      <c r="O11" s="24"/>
      <c r="P11" s="31">
        <f t="shared" si="1"/>
        <v>57.7</v>
      </c>
      <c r="Q11" s="24"/>
      <c r="R11" s="19">
        <v>57.7</v>
      </c>
      <c r="S11" s="24"/>
      <c r="T11" s="24"/>
      <c r="U11" s="24"/>
      <c r="V11" s="40" t="s">
        <v>68</v>
      </c>
      <c r="W11" s="34">
        <v>575</v>
      </c>
      <c r="X11" s="34">
        <v>1104</v>
      </c>
      <c r="Y11" s="34">
        <v>555</v>
      </c>
      <c r="Z11" s="34">
        <v>1058</v>
      </c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24"/>
      <c r="AL11" s="24"/>
      <c r="AM11" s="24" t="s">
        <v>59</v>
      </c>
      <c r="AN11" s="24" t="s">
        <v>60</v>
      </c>
      <c r="AO11" s="12" t="s">
        <v>69</v>
      </c>
      <c r="AP11" s="24" t="s">
        <v>62</v>
      </c>
      <c r="AQ11" s="12"/>
    </row>
    <row r="12" s="1" customFormat="1" ht="35" customHeight="1" spans="1:43">
      <c r="A12" s="11">
        <v>1.4</v>
      </c>
      <c r="B12" s="12">
        <v>4</v>
      </c>
      <c r="C12" s="12" t="s">
        <v>52</v>
      </c>
      <c r="D12" s="14" t="s">
        <v>70</v>
      </c>
      <c r="E12" s="12" t="s">
        <v>64</v>
      </c>
      <c r="F12" s="14" t="s">
        <v>67</v>
      </c>
      <c r="G12" s="12" t="s">
        <v>56</v>
      </c>
      <c r="H12" s="12" t="s">
        <v>57</v>
      </c>
      <c r="I12" s="30">
        <v>1</v>
      </c>
      <c r="J12" s="30"/>
      <c r="K12" s="24"/>
      <c r="L12" s="24"/>
      <c r="M12" s="19">
        <f t="shared" si="0"/>
        <v>14.16</v>
      </c>
      <c r="N12" s="19">
        <v>14.16</v>
      </c>
      <c r="O12" s="24"/>
      <c r="P12" s="31">
        <f t="shared" si="1"/>
        <v>14.16</v>
      </c>
      <c r="Q12" s="24"/>
      <c r="R12" s="19">
        <v>14.16</v>
      </c>
      <c r="S12" s="24"/>
      <c r="T12" s="24"/>
      <c r="U12" s="24"/>
      <c r="V12" s="41" t="s">
        <v>71</v>
      </c>
      <c r="W12" s="24">
        <v>247</v>
      </c>
      <c r="X12" s="30">
        <v>675</v>
      </c>
      <c r="Y12" s="24">
        <v>238</v>
      </c>
      <c r="Z12" s="30">
        <v>650</v>
      </c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 t="s">
        <v>59</v>
      </c>
      <c r="AN12" s="24" t="s">
        <v>60</v>
      </c>
      <c r="AO12" s="12" t="s">
        <v>69</v>
      </c>
      <c r="AP12" s="24" t="s">
        <v>62</v>
      </c>
      <c r="AQ12" s="12"/>
    </row>
    <row r="13" s="1" customFormat="1" ht="42" spans="1:43">
      <c r="A13" s="11">
        <v>1.5</v>
      </c>
      <c r="B13" s="12">
        <v>5</v>
      </c>
      <c r="C13" s="12" t="s">
        <v>52</v>
      </c>
      <c r="D13" s="12" t="s">
        <v>72</v>
      </c>
      <c r="E13" s="12" t="s">
        <v>54</v>
      </c>
      <c r="F13" s="12" t="s">
        <v>73</v>
      </c>
      <c r="G13" s="12" t="s">
        <v>56</v>
      </c>
      <c r="H13" s="15" t="s">
        <v>74</v>
      </c>
      <c r="I13" s="30">
        <v>428</v>
      </c>
      <c r="J13" s="30"/>
      <c r="K13" s="24"/>
      <c r="L13" s="24"/>
      <c r="M13" s="19">
        <f t="shared" si="0"/>
        <v>42.8</v>
      </c>
      <c r="N13" s="19">
        <v>42.8</v>
      </c>
      <c r="O13" s="24"/>
      <c r="P13" s="31">
        <f t="shared" si="1"/>
        <v>42.8</v>
      </c>
      <c r="Q13" s="12"/>
      <c r="R13" s="19">
        <v>42.8</v>
      </c>
      <c r="S13" s="24"/>
      <c r="T13" s="24"/>
      <c r="U13" s="24"/>
      <c r="V13" s="40" t="s">
        <v>75</v>
      </c>
      <c r="W13" s="30">
        <v>428</v>
      </c>
      <c r="X13" s="30">
        <v>868</v>
      </c>
      <c r="Y13" s="30">
        <v>416</v>
      </c>
      <c r="Z13" s="30">
        <v>839</v>
      </c>
      <c r="AA13" s="30">
        <v>1000</v>
      </c>
      <c r="AB13" s="24"/>
      <c r="AC13" s="24"/>
      <c r="AD13" s="24"/>
      <c r="AE13" s="24"/>
      <c r="AF13" s="24"/>
      <c r="AG13" s="24"/>
      <c r="AH13" s="24"/>
      <c r="AI13" s="24"/>
      <c r="AJ13" s="24"/>
      <c r="AK13" s="24"/>
      <c r="AL13" s="24"/>
      <c r="AM13" s="24" t="s">
        <v>59</v>
      </c>
      <c r="AN13" s="24" t="s">
        <v>60</v>
      </c>
      <c r="AO13" s="12" t="s">
        <v>76</v>
      </c>
      <c r="AP13" s="24" t="s">
        <v>62</v>
      </c>
      <c r="AQ13" s="12"/>
    </row>
    <row r="14" s="2" customFormat="1" ht="35" customHeight="1" spans="1:43">
      <c r="A14" s="11">
        <v>1.6</v>
      </c>
      <c r="B14" s="12">
        <v>6</v>
      </c>
      <c r="C14" s="12" t="s">
        <v>52</v>
      </c>
      <c r="D14" s="14" t="s">
        <v>77</v>
      </c>
      <c r="E14" s="12" t="s">
        <v>64</v>
      </c>
      <c r="F14" s="12" t="s">
        <v>73</v>
      </c>
      <c r="G14" s="12" t="s">
        <v>56</v>
      </c>
      <c r="H14" s="15" t="s">
        <v>74</v>
      </c>
      <c r="I14" s="30">
        <v>300</v>
      </c>
      <c r="J14" s="30"/>
      <c r="K14" s="24"/>
      <c r="L14" s="24"/>
      <c r="M14" s="19">
        <f t="shared" si="0"/>
        <v>20</v>
      </c>
      <c r="N14" s="19">
        <v>20</v>
      </c>
      <c r="O14" s="34"/>
      <c r="P14" s="31">
        <f t="shared" si="1"/>
        <v>20</v>
      </c>
      <c r="Q14" s="42"/>
      <c r="R14" s="19">
        <v>20</v>
      </c>
      <c r="S14" s="34"/>
      <c r="T14" s="34"/>
      <c r="U14" s="34"/>
      <c r="V14" s="41" t="s">
        <v>78</v>
      </c>
      <c r="W14" s="30">
        <v>300</v>
      </c>
      <c r="X14" s="30">
        <v>584</v>
      </c>
      <c r="Y14" s="30">
        <v>294</v>
      </c>
      <c r="Z14" s="30">
        <v>566</v>
      </c>
      <c r="AA14" s="30">
        <v>300</v>
      </c>
      <c r="AB14" s="34"/>
      <c r="AC14" s="34"/>
      <c r="AD14" s="34"/>
      <c r="AE14" s="34"/>
      <c r="AF14" s="34"/>
      <c r="AG14" s="34"/>
      <c r="AH14" s="34"/>
      <c r="AI14" s="34"/>
      <c r="AJ14" s="34"/>
      <c r="AK14" s="34"/>
      <c r="AL14" s="34"/>
      <c r="AM14" s="24" t="s">
        <v>59</v>
      </c>
      <c r="AN14" s="24" t="s">
        <v>60</v>
      </c>
      <c r="AO14" s="12" t="s">
        <v>76</v>
      </c>
      <c r="AP14" s="24" t="s">
        <v>62</v>
      </c>
      <c r="AQ14" s="47"/>
    </row>
    <row r="15" s="2" customFormat="1" ht="42" spans="1:43">
      <c r="A15" s="11">
        <v>1.7</v>
      </c>
      <c r="B15" s="12">
        <v>7</v>
      </c>
      <c r="C15" s="12" t="s">
        <v>52</v>
      </c>
      <c r="D15" s="12" t="s">
        <v>79</v>
      </c>
      <c r="E15" s="12" t="s">
        <v>54</v>
      </c>
      <c r="F15" s="12" t="s">
        <v>80</v>
      </c>
      <c r="G15" s="12" t="s">
        <v>56</v>
      </c>
      <c r="H15" s="12" t="s">
        <v>57</v>
      </c>
      <c r="I15" s="30">
        <v>1</v>
      </c>
      <c r="J15" s="30"/>
      <c r="K15" s="24"/>
      <c r="L15" s="24"/>
      <c r="M15" s="19">
        <f t="shared" si="0"/>
        <v>16</v>
      </c>
      <c r="N15" s="19">
        <v>16</v>
      </c>
      <c r="O15" s="24"/>
      <c r="P15" s="31">
        <f t="shared" si="1"/>
        <v>16</v>
      </c>
      <c r="Q15" s="42"/>
      <c r="R15" s="19">
        <v>16</v>
      </c>
      <c r="S15" s="24"/>
      <c r="T15" s="24"/>
      <c r="U15" s="24"/>
      <c r="V15" s="40" t="s">
        <v>81</v>
      </c>
      <c r="W15" s="12">
        <v>158</v>
      </c>
      <c r="X15" s="12">
        <v>328</v>
      </c>
      <c r="Y15" s="12">
        <v>158</v>
      </c>
      <c r="Z15" s="12">
        <v>328</v>
      </c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 t="s">
        <v>59</v>
      </c>
      <c r="AN15" s="24" t="s">
        <v>60</v>
      </c>
      <c r="AO15" s="12" t="s">
        <v>82</v>
      </c>
      <c r="AP15" s="24" t="s">
        <v>62</v>
      </c>
      <c r="AQ15" s="12"/>
    </row>
    <row r="16" s="1" customFormat="1" ht="35" customHeight="1" spans="1:43">
      <c r="A16" s="11">
        <v>1.8</v>
      </c>
      <c r="B16" s="12">
        <v>8</v>
      </c>
      <c r="C16" s="12" t="s">
        <v>52</v>
      </c>
      <c r="D16" s="14" t="s">
        <v>83</v>
      </c>
      <c r="E16" s="12" t="s">
        <v>64</v>
      </c>
      <c r="F16" s="12" t="s">
        <v>80</v>
      </c>
      <c r="G16" s="12" t="s">
        <v>56</v>
      </c>
      <c r="H16" s="12" t="s">
        <v>57</v>
      </c>
      <c r="I16" s="30">
        <v>1</v>
      </c>
      <c r="J16" s="30"/>
      <c r="K16" s="24"/>
      <c r="L16" s="24"/>
      <c r="M16" s="19">
        <f t="shared" si="0"/>
        <v>11</v>
      </c>
      <c r="N16" s="19">
        <v>11</v>
      </c>
      <c r="O16" s="24"/>
      <c r="P16" s="31">
        <f t="shared" si="1"/>
        <v>11</v>
      </c>
      <c r="Q16" s="12"/>
      <c r="R16" s="19">
        <v>11</v>
      </c>
      <c r="S16" s="24"/>
      <c r="T16" s="24"/>
      <c r="U16" s="24"/>
      <c r="V16" s="41" t="s">
        <v>84</v>
      </c>
      <c r="W16" s="12">
        <v>136</v>
      </c>
      <c r="X16" s="12">
        <v>272</v>
      </c>
      <c r="Y16" s="12">
        <v>136</v>
      </c>
      <c r="Z16" s="12">
        <v>272</v>
      </c>
      <c r="AA16" s="24"/>
      <c r="AB16" s="24"/>
      <c r="AC16" s="24"/>
      <c r="AD16" s="24"/>
      <c r="AE16" s="24"/>
      <c r="AF16" s="24"/>
      <c r="AG16" s="24"/>
      <c r="AH16" s="24"/>
      <c r="AI16" s="24"/>
      <c r="AJ16" s="24"/>
      <c r="AK16" s="24"/>
      <c r="AL16" s="24"/>
      <c r="AM16" s="24" t="s">
        <v>59</v>
      </c>
      <c r="AN16" s="24" t="s">
        <v>60</v>
      </c>
      <c r="AO16" s="12" t="s">
        <v>82</v>
      </c>
      <c r="AP16" s="24" t="s">
        <v>62</v>
      </c>
      <c r="AQ16" s="12"/>
    </row>
    <row r="17" s="2" customFormat="1" ht="42" spans="1:43">
      <c r="A17" s="11">
        <v>1.9</v>
      </c>
      <c r="B17" s="12">
        <v>9</v>
      </c>
      <c r="C17" s="12" t="s">
        <v>52</v>
      </c>
      <c r="D17" s="16" t="s">
        <v>85</v>
      </c>
      <c r="E17" s="12" t="s">
        <v>54</v>
      </c>
      <c r="F17" s="12" t="s">
        <v>86</v>
      </c>
      <c r="G17" s="14" t="s">
        <v>56</v>
      </c>
      <c r="H17" s="14" t="s">
        <v>87</v>
      </c>
      <c r="I17" s="17">
        <v>1409</v>
      </c>
      <c r="J17" s="17">
        <v>1409</v>
      </c>
      <c r="K17" s="24"/>
      <c r="L17" s="24"/>
      <c r="M17" s="19">
        <f t="shared" si="0"/>
        <v>65.6</v>
      </c>
      <c r="N17" s="32">
        <v>65.6</v>
      </c>
      <c r="O17" s="34"/>
      <c r="P17" s="31">
        <f t="shared" si="1"/>
        <v>65.6</v>
      </c>
      <c r="Q17" s="42"/>
      <c r="R17" s="32">
        <v>65.6</v>
      </c>
      <c r="S17" s="34"/>
      <c r="T17" s="34"/>
      <c r="U17" s="34"/>
      <c r="V17" s="40" t="s">
        <v>88</v>
      </c>
      <c r="W17" s="43">
        <v>656</v>
      </c>
      <c r="X17" s="43">
        <v>1409</v>
      </c>
      <c r="Y17" s="43">
        <v>656</v>
      </c>
      <c r="Z17" s="43">
        <v>1409</v>
      </c>
      <c r="AA17" s="43">
        <v>400</v>
      </c>
      <c r="AB17" s="34"/>
      <c r="AC17" s="34"/>
      <c r="AD17" s="24"/>
      <c r="AE17" s="24"/>
      <c r="AF17" s="24"/>
      <c r="AG17" s="24"/>
      <c r="AH17" s="24"/>
      <c r="AI17" s="24"/>
      <c r="AJ17" s="24"/>
      <c r="AK17" s="24"/>
      <c r="AL17" s="24"/>
      <c r="AM17" s="24" t="s">
        <v>59</v>
      </c>
      <c r="AN17" s="24" t="s">
        <v>60</v>
      </c>
      <c r="AO17" s="12" t="s">
        <v>89</v>
      </c>
      <c r="AP17" s="24" t="s">
        <v>62</v>
      </c>
      <c r="AQ17" s="47"/>
    </row>
    <row r="18" s="1" customFormat="1" ht="35" customHeight="1" spans="1:43">
      <c r="A18" s="11" t="s">
        <v>90</v>
      </c>
      <c r="B18" s="12">
        <v>10</v>
      </c>
      <c r="C18" s="12" t="s">
        <v>52</v>
      </c>
      <c r="D18" s="16" t="s">
        <v>91</v>
      </c>
      <c r="E18" s="12" t="s">
        <v>64</v>
      </c>
      <c r="F18" s="12" t="s">
        <v>86</v>
      </c>
      <c r="G18" s="14" t="s">
        <v>56</v>
      </c>
      <c r="H18" s="14" t="s">
        <v>87</v>
      </c>
      <c r="I18" s="17">
        <v>1256</v>
      </c>
      <c r="J18" s="17">
        <v>1256</v>
      </c>
      <c r="K18" s="24"/>
      <c r="L18" s="24"/>
      <c r="M18" s="19">
        <f t="shared" si="0"/>
        <v>65</v>
      </c>
      <c r="N18" s="32">
        <v>65</v>
      </c>
      <c r="O18" s="24"/>
      <c r="P18" s="31">
        <f t="shared" si="1"/>
        <v>65</v>
      </c>
      <c r="Q18" s="24"/>
      <c r="R18" s="32">
        <v>65</v>
      </c>
      <c r="S18" s="24"/>
      <c r="T18" s="24"/>
      <c r="U18" s="24"/>
      <c r="V18" s="41" t="s">
        <v>92</v>
      </c>
      <c r="W18" s="17">
        <v>554</v>
      </c>
      <c r="X18" s="17">
        <v>1256</v>
      </c>
      <c r="Y18" s="17">
        <v>554</v>
      </c>
      <c r="Z18" s="17">
        <v>1256</v>
      </c>
      <c r="AA18" s="17">
        <v>400</v>
      </c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  <c r="AM18" s="24" t="s">
        <v>59</v>
      </c>
      <c r="AN18" s="24" t="s">
        <v>60</v>
      </c>
      <c r="AO18" s="12" t="s">
        <v>89</v>
      </c>
      <c r="AP18" s="24" t="s">
        <v>62</v>
      </c>
      <c r="AQ18" s="12"/>
    </row>
    <row r="19" s="1" customFormat="1" ht="42" spans="1:43">
      <c r="A19" s="11" t="s">
        <v>93</v>
      </c>
      <c r="B19" s="12">
        <v>11</v>
      </c>
      <c r="C19" s="12" t="s">
        <v>52</v>
      </c>
      <c r="D19" s="12" t="s">
        <v>94</v>
      </c>
      <c r="E19" s="12" t="s">
        <v>54</v>
      </c>
      <c r="F19" s="12" t="s">
        <v>95</v>
      </c>
      <c r="G19" s="17" t="s">
        <v>56</v>
      </c>
      <c r="H19" s="12" t="s">
        <v>57</v>
      </c>
      <c r="I19" s="31">
        <v>400</v>
      </c>
      <c r="J19" s="30"/>
      <c r="K19" s="24">
        <v>0.1</v>
      </c>
      <c r="L19" s="24">
        <f>K19</f>
        <v>0.1</v>
      </c>
      <c r="M19" s="19">
        <f t="shared" si="0"/>
        <v>40</v>
      </c>
      <c r="N19" s="19">
        <v>40</v>
      </c>
      <c r="O19" s="24"/>
      <c r="P19" s="31">
        <f t="shared" si="1"/>
        <v>40</v>
      </c>
      <c r="Q19" s="12"/>
      <c r="R19" s="19">
        <v>40</v>
      </c>
      <c r="S19" s="24"/>
      <c r="T19" s="24"/>
      <c r="U19" s="24"/>
      <c r="V19" s="40" t="s">
        <v>96</v>
      </c>
      <c r="W19" s="19">
        <v>400</v>
      </c>
      <c r="X19" s="19"/>
      <c r="Y19" s="19">
        <v>400</v>
      </c>
      <c r="Z19" s="19">
        <v>0</v>
      </c>
      <c r="AA19" s="24">
        <v>1000</v>
      </c>
      <c r="AB19" s="24"/>
      <c r="AC19" s="24"/>
      <c r="AD19" s="24"/>
      <c r="AE19" s="24"/>
      <c r="AF19" s="24"/>
      <c r="AG19" s="24"/>
      <c r="AH19" s="24"/>
      <c r="AI19" s="24"/>
      <c r="AJ19" s="24"/>
      <c r="AK19" s="24"/>
      <c r="AL19" s="24"/>
      <c r="AM19" s="24" t="s">
        <v>59</v>
      </c>
      <c r="AN19" s="24" t="s">
        <v>60</v>
      </c>
      <c r="AO19" s="12" t="s">
        <v>97</v>
      </c>
      <c r="AP19" s="24" t="s">
        <v>62</v>
      </c>
      <c r="AQ19" s="12"/>
    </row>
    <row r="20" s="1" customFormat="1" ht="35" customHeight="1" spans="1:43">
      <c r="A20" s="11" t="s">
        <v>98</v>
      </c>
      <c r="B20" s="12">
        <v>12</v>
      </c>
      <c r="C20" s="12" t="s">
        <v>52</v>
      </c>
      <c r="D20" s="14" t="s">
        <v>99</v>
      </c>
      <c r="E20" s="12" t="s">
        <v>64</v>
      </c>
      <c r="F20" s="12" t="s">
        <v>95</v>
      </c>
      <c r="G20" s="17" t="s">
        <v>56</v>
      </c>
      <c r="H20" s="12" t="s">
        <v>57</v>
      </c>
      <c r="I20" s="19">
        <v>348</v>
      </c>
      <c r="J20" s="30"/>
      <c r="K20" s="35">
        <v>0.1</v>
      </c>
      <c r="L20" s="35">
        <v>0.1</v>
      </c>
      <c r="M20" s="19">
        <f t="shared" si="0"/>
        <v>33.18</v>
      </c>
      <c r="N20" s="19">
        <v>33.18</v>
      </c>
      <c r="O20" s="24"/>
      <c r="P20" s="31">
        <f t="shared" si="1"/>
        <v>33.18</v>
      </c>
      <c r="Q20" s="12"/>
      <c r="R20" s="19">
        <v>33.18</v>
      </c>
      <c r="S20" s="24"/>
      <c r="T20" s="24"/>
      <c r="U20" s="24"/>
      <c r="V20" s="41" t="s">
        <v>100</v>
      </c>
      <c r="W20" s="19">
        <v>348</v>
      </c>
      <c r="X20" s="19"/>
      <c r="Y20" s="19">
        <v>348</v>
      </c>
      <c r="Z20" s="19">
        <v>0</v>
      </c>
      <c r="AA20" s="24">
        <v>953</v>
      </c>
      <c r="AB20" s="24"/>
      <c r="AC20" s="24"/>
      <c r="AD20" s="24"/>
      <c r="AE20" s="24"/>
      <c r="AF20" s="24"/>
      <c r="AG20" s="24"/>
      <c r="AH20" s="24"/>
      <c r="AI20" s="24"/>
      <c r="AJ20" s="24"/>
      <c r="AK20" s="24"/>
      <c r="AL20" s="24"/>
      <c r="AM20" s="24" t="s">
        <v>59</v>
      </c>
      <c r="AN20" s="24" t="s">
        <v>60</v>
      </c>
      <c r="AO20" s="12" t="s">
        <v>97</v>
      </c>
      <c r="AP20" s="24" t="s">
        <v>62</v>
      </c>
      <c r="AQ20" s="12"/>
    </row>
    <row r="21" s="2" customFormat="1" ht="84" spans="1:43">
      <c r="A21" s="11" t="s">
        <v>101</v>
      </c>
      <c r="B21" s="12">
        <v>13</v>
      </c>
      <c r="C21" s="12" t="s">
        <v>52</v>
      </c>
      <c r="D21" s="12" t="s">
        <v>102</v>
      </c>
      <c r="E21" s="12" t="s">
        <v>103</v>
      </c>
      <c r="F21" s="12" t="s">
        <v>104</v>
      </c>
      <c r="G21" s="12" t="s">
        <v>56</v>
      </c>
      <c r="H21" s="12" t="s">
        <v>57</v>
      </c>
      <c r="I21" s="12">
        <v>1</v>
      </c>
      <c r="J21" s="30"/>
      <c r="K21" s="24">
        <v>60</v>
      </c>
      <c r="L21" s="24">
        <v>60</v>
      </c>
      <c r="M21" s="19">
        <f t="shared" si="0"/>
        <v>60</v>
      </c>
      <c r="N21" s="35">
        <v>60</v>
      </c>
      <c r="O21" s="24"/>
      <c r="P21" s="31">
        <f t="shared" si="1"/>
        <v>60</v>
      </c>
      <c r="Q21" s="42"/>
      <c r="R21" s="35">
        <v>60</v>
      </c>
      <c r="S21" s="24"/>
      <c r="T21" s="24"/>
      <c r="U21" s="24"/>
      <c r="V21" s="40" t="s">
        <v>105</v>
      </c>
      <c r="W21" s="12">
        <v>546</v>
      </c>
      <c r="X21" s="12">
        <v>1534</v>
      </c>
      <c r="Y21" s="12">
        <v>24</v>
      </c>
      <c r="Z21" s="12">
        <v>55</v>
      </c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24"/>
      <c r="AL21" s="24"/>
      <c r="AM21" s="24" t="s">
        <v>59</v>
      </c>
      <c r="AN21" s="24" t="s">
        <v>60</v>
      </c>
      <c r="AO21" s="12" t="s">
        <v>97</v>
      </c>
      <c r="AP21" s="24" t="s">
        <v>62</v>
      </c>
      <c r="AQ21" s="12"/>
    </row>
    <row r="22" s="2" customFormat="1" ht="42" spans="1:43">
      <c r="A22" s="11" t="s">
        <v>106</v>
      </c>
      <c r="B22" s="12">
        <v>14</v>
      </c>
      <c r="C22" s="12" t="s">
        <v>52</v>
      </c>
      <c r="D22" s="12" t="s">
        <v>107</v>
      </c>
      <c r="E22" s="12" t="s">
        <v>108</v>
      </c>
      <c r="F22" s="12" t="s">
        <v>109</v>
      </c>
      <c r="G22" s="17" t="s">
        <v>56</v>
      </c>
      <c r="H22" s="12" t="s">
        <v>57</v>
      </c>
      <c r="I22" s="30">
        <v>1</v>
      </c>
      <c r="J22" s="30"/>
      <c r="K22" s="24">
        <v>68.1</v>
      </c>
      <c r="L22" s="24">
        <v>68.1</v>
      </c>
      <c r="M22" s="19">
        <f t="shared" si="0"/>
        <v>68.1</v>
      </c>
      <c r="N22" s="24">
        <v>68.1</v>
      </c>
      <c r="O22" s="24"/>
      <c r="P22" s="31">
        <f t="shared" si="1"/>
        <v>68.1</v>
      </c>
      <c r="Q22" s="42"/>
      <c r="R22" s="35">
        <v>68.1</v>
      </c>
      <c r="S22" s="24"/>
      <c r="T22" s="24"/>
      <c r="U22" s="24"/>
      <c r="V22" s="40" t="s">
        <v>110</v>
      </c>
      <c r="W22" s="30">
        <v>681</v>
      </c>
      <c r="X22" s="24">
        <v>1600</v>
      </c>
      <c r="Y22" s="24">
        <v>674</v>
      </c>
      <c r="Z22" s="24">
        <v>1580</v>
      </c>
      <c r="AA22" s="24">
        <v>500</v>
      </c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4" t="s">
        <v>59</v>
      </c>
      <c r="AN22" s="24" t="s">
        <v>60</v>
      </c>
      <c r="AO22" s="48" t="s">
        <v>111</v>
      </c>
      <c r="AP22" s="48" t="s">
        <v>62</v>
      </c>
      <c r="AQ22" s="12"/>
    </row>
    <row r="23" s="2" customFormat="1" ht="35" customHeight="1" spans="1:43">
      <c r="A23" s="11" t="s">
        <v>112</v>
      </c>
      <c r="B23" s="12">
        <v>15</v>
      </c>
      <c r="C23" s="12" t="s">
        <v>52</v>
      </c>
      <c r="D23" s="14" t="s">
        <v>113</v>
      </c>
      <c r="E23" s="12" t="s">
        <v>64</v>
      </c>
      <c r="F23" s="12" t="s">
        <v>109</v>
      </c>
      <c r="G23" s="17" t="s">
        <v>56</v>
      </c>
      <c r="H23" s="12" t="s">
        <v>57</v>
      </c>
      <c r="I23" s="30">
        <v>1</v>
      </c>
      <c r="J23" s="30"/>
      <c r="K23" s="24">
        <v>65</v>
      </c>
      <c r="L23" s="24">
        <v>65</v>
      </c>
      <c r="M23" s="19">
        <f t="shared" si="0"/>
        <v>65</v>
      </c>
      <c r="N23" s="24">
        <v>65</v>
      </c>
      <c r="O23" s="24"/>
      <c r="P23" s="31">
        <f t="shared" si="1"/>
        <v>65</v>
      </c>
      <c r="Q23" s="42"/>
      <c r="R23" s="30">
        <v>65</v>
      </c>
      <c r="S23" s="24"/>
      <c r="T23" s="24"/>
      <c r="U23" s="24"/>
      <c r="V23" s="41" t="s">
        <v>114</v>
      </c>
      <c r="W23" s="30">
        <v>610</v>
      </c>
      <c r="X23" s="24">
        <v>1450</v>
      </c>
      <c r="Y23" s="24">
        <v>600</v>
      </c>
      <c r="Z23" s="24">
        <v>1410</v>
      </c>
      <c r="AA23" s="24">
        <v>1000</v>
      </c>
      <c r="AB23" s="24"/>
      <c r="AC23" s="24"/>
      <c r="AD23" s="24"/>
      <c r="AE23" s="24"/>
      <c r="AF23" s="24"/>
      <c r="AG23" s="24"/>
      <c r="AH23" s="24"/>
      <c r="AI23" s="24"/>
      <c r="AJ23" s="24"/>
      <c r="AK23" s="24"/>
      <c r="AL23" s="24"/>
      <c r="AM23" s="24" t="s">
        <v>59</v>
      </c>
      <c r="AN23" s="24" t="s">
        <v>60</v>
      </c>
      <c r="AO23" s="48" t="s">
        <v>111</v>
      </c>
      <c r="AP23" s="48" t="s">
        <v>62</v>
      </c>
      <c r="AQ23" s="12"/>
    </row>
    <row r="24" s="1" customFormat="1" ht="130" customHeight="1" spans="1:43">
      <c r="A24" s="11" t="s">
        <v>115</v>
      </c>
      <c r="B24" s="12">
        <v>16</v>
      </c>
      <c r="C24" s="12" t="s">
        <v>52</v>
      </c>
      <c r="D24" s="12" t="s">
        <v>116</v>
      </c>
      <c r="E24" s="12" t="s">
        <v>117</v>
      </c>
      <c r="F24" s="12" t="s">
        <v>118</v>
      </c>
      <c r="G24" s="12" t="s">
        <v>56</v>
      </c>
      <c r="H24" s="12" t="s">
        <v>119</v>
      </c>
      <c r="I24" s="24">
        <v>1</v>
      </c>
      <c r="J24" s="24">
        <v>1</v>
      </c>
      <c r="K24" s="24"/>
      <c r="L24" s="24"/>
      <c r="M24" s="19">
        <f t="shared" si="0"/>
        <v>840</v>
      </c>
      <c r="N24" s="24">
        <v>150</v>
      </c>
      <c r="O24" s="24">
        <v>690</v>
      </c>
      <c r="P24" s="31">
        <f t="shared" si="1"/>
        <v>840</v>
      </c>
      <c r="Q24" s="24">
        <v>70</v>
      </c>
      <c r="R24" s="24">
        <v>40</v>
      </c>
      <c r="S24" s="24">
        <v>10</v>
      </c>
      <c r="T24" s="24">
        <v>30</v>
      </c>
      <c r="U24" s="24">
        <v>690</v>
      </c>
      <c r="V24" s="40" t="s">
        <v>120</v>
      </c>
      <c r="W24" s="30">
        <v>826</v>
      </c>
      <c r="X24" s="30">
        <v>2900</v>
      </c>
      <c r="Y24" s="30">
        <v>105</v>
      </c>
      <c r="Z24" s="30">
        <v>204</v>
      </c>
      <c r="AA24" s="30">
        <v>200</v>
      </c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  <c r="AM24" s="24" t="s">
        <v>59</v>
      </c>
      <c r="AN24" s="24" t="s">
        <v>121</v>
      </c>
      <c r="AO24" s="12" t="s">
        <v>122</v>
      </c>
      <c r="AP24" s="24" t="s">
        <v>123</v>
      </c>
      <c r="AQ24" s="12"/>
    </row>
    <row r="25" s="1" customFormat="1" ht="143" spans="1:43">
      <c r="A25" s="11" t="s">
        <v>124</v>
      </c>
      <c r="B25" s="12">
        <v>17</v>
      </c>
      <c r="C25" s="12" t="s">
        <v>52</v>
      </c>
      <c r="D25" s="12" t="s">
        <v>125</v>
      </c>
      <c r="E25" s="12" t="s">
        <v>126</v>
      </c>
      <c r="F25" s="12" t="s">
        <v>127</v>
      </c>
      <c r="G25" s="12" t="s">
        <v>56</v>
      </c>
      <c r="H25" s="12" t="s">
        <v>119</v>
      </c>
      <c r="I25" s="24">
        <v>4</v>
      </c>
      <c r="J25" s="24">
        <v>4</v>
      </c>
      <c r="K25" s="24"/>
      <c r="L25" s="24"/>
      <c r="M25" s="19">
        <f t="shared" si="0"/>
        <v>607</v>
      </c>
      <c r="N25" s="24">
        <v>600</v>
      </c>
      <c r="O25" s="24">
        <v>7</v>
      </c>
      <c r="P25" s="31">
        <f t="shared" si="1"/>
        <v>607</v>
      </c>
      <c r="Q25" s="24">
        <v>280</v>
      </c>
      <c r="R25" s="24">
        <v>160</v>
      </c>
      <c r="S25" s="24">
        <v>40</v>
      </c>
      <c r="T25" s="24">
        <v>120</v>
      </c>
      <c r="U25" s="24">
        <v>7</v>
      </c>
      <c r="V25" s="40" t="s">
        <v>128</v>
      </c>
      <c r="W25" s="44">
        <v>3662</v>
      </c>
      <c r="X25" s="44">
        <v>10727</v>
      </c>
      <c r="Y25" s="44">
        <v>266</v>
      </c>
      <c r="Z25" s="44">
        <v>520</v>
      </c>
      <c r="AA25" s="44">
        <v>100</v>
      </c>
      <c r="AB25" s="24"/>
      <c r="AC25" s="24"/>
      <c r="AD25" s="24"/>
      <c r="AE25" s="24"/>
      <c r="AF25" s="24"/>
      <c r="AG25" s="24"/>
      <c r="AH25" s="24"/>
      <c r="AI25" s="24"/>
      <c r="AJ25" s="24"/>
      <c r="AK25" s="24"/>
      <c r="AL25" s="24"/>
      <c r="AM25" s="24" t="s">
        <v>59</v>
      </c>
      <c r="AN25" s="24" t="s">
        <v>121</v>
      </c>
      <c r="AO25" s="12" t="s">
        <v>122</v>
      </c>
      <c r="AP25" s="24" t="s">
        <v>62</v>
      </c>
      <c r="AQ25" s="12"/>
    </row>
    <row r="26" s="1" customFormat="1" ht="84" spans="1:43">
      <c r="A26" s="11" t="s">
        <v>129</v>
      </c>
      <c r="B26" s="12">
        <v>18</v>
      </c>
      <c r="C26" s="12" t="s">
        <v>52</v>
      </c>
      <c r="D26" s="12" t="s">
        <v>130</v>
      </c>
      <c r="E26" s="12" t="s">
        <v>131</v>
      </c>
      <c r="F26" s="12" t="s">
        <v>132</v>
      </c>
      <c r="G26" s="12" t="s">
        <v>56</v>
      </c>
      <c r="H26" s="12" t="s">
        <v>119</v>
      </c>
      <c r="I26" s="24">
        <v>3</v>
      </c>
      <c r="J26" s="24">
        <v>3</v>
      </c>
      <c r="K26" s="24"/>
      <c r="L26" s="24"/>
      <c r="M26" s="19">
        <f t="shared" si="0"/>
        <v>875</v>
      </c>
      <c r="N26" s="24">
        <v>450</v>
      </c>
      <c r="O26" s="24">
        <v>425</v>
      </c>
      <c r="P26" s="31">
        <f t="shared" si="1"/>
        <v>875</v>
      </c>
      <c r="Q26" s="24">
        <v>210</v>
      </c>
      <c r="R26" s="24">
        <v>120</v>
      </c>
      <c r="S26" s="24">
        <v>30</v>
      </c>
      <c r="T26" s="24">
        <v>90</v>
      </c>
      <c r="U26" s="24">
        <v>425</v>
      </c>
      <c r="V26" s="40" t="s">
        <v>133</v>
      </c>
      <c r="W26" s="30">
        <v>2818</v>
      </c>
      <c r="X26" s="30">
        <v>7424</v>
      </c>
      <c r="Y26" s="30">
        <v>161</v>
      </c>
      <c r="Z26" s="30">
        <v>304</v>
      </c>
      <c r="AA26" s="44">
        <v>100</v>
      </c>
      <c r="AB26" s="24"/>
      <c r="AC26" s="24"/>
      <c r="AD26" s="24"/>
      <c r="AE26" s="24"/>
      <c r="AF26" s="24"/>
      <c r="AG26" s="24"/>
      <c r="AH26" s="24"/>
      <c r="AI26" s="24"/>
      <c r="AJ26" s="24"/>
      <c r="AK26" s="24"/>
      <c r="AL26" s="24"/>
      <c r="AM26" s="24" t="s">
        <v>59</v>
      </c>
      <c r="AN26" s="24" t="s">
        <v>121</v>
      </c>
      <c r="AO26" s="12" t="s">
        <v>122</v>
      </c>
      <c r="AP26" s="24" t="s">
        <v>62</v>
      </c>
      <c r="AQ26" s="12"/>
    </row>
    <row r="27" s="1" customFormat="1" ht="84" spans="1:43">
      <c r="A27" s="11" t="s">
        <v>134</v>
      </c>
      <c r="B27" s="12">
        <v>19</v>
      </c>
      <c r="C27" s="12" t="s">
        <v>52</v>
      </c>
      <c r="D27" s="12" t="s">
        <v>135</v>
      </c>
      <c r="E27" s="12" t="s">
        <v>136</v>
      </c>
      <c r="F27" s="12" t="s">
        <v>137</v>
      </c>
      <c r="G27" s="12" t="s">
        <v>56</v>
      </c>
      <c r="H27" s="12" t="s">
        <v>119</v>
      </c>
      <c r="I27" s="24">
        <v>2</v>
      </c>
      <c r="J27" s="24">
        <v>2</v>
      </c>
      <c r="K27" s="24"/>
      <c r="L27" s="24"/>
      <c r="M27" s="19">
        <f t="shared" si="0"/>
        <v>300</v>
      </c>
      <c r="N27" s="24">
        <v>300</v>
      </c>
      <c r="O27" s="24">
        <v>0</v>
      </c>
      <c r="P27" s="31">
        <f t="shared" si="1"/>
        <v>300</v>
      </c>
      <c r="Q27" s="24">
        <v>140</v>
      </c>
      <c r="R27" s="24">
        <v>80</v>
      </c>
      <c r="S27" s="24">
        <v>20</v>
      </c>
      <c r="T27" s="24">
        <v>60</v>
      </c>
      <c r="U27" s="24">
        <v>0</v>
      </c>
      <c r="V27" s="40" t="s">
        <v>138</v>
      </c>
      <c r="W27" s="30">
        <v>1098</v>
      </c>
      <c r="X27" s="30">
        <v>2981</v>
      </c>
      <c r="Y27" s="12">
        <v>54</v>
      </c>
      <c r="Z27" s="12">
        <v>103</v>
      </c>
      <c r="AA27" s="24"/>
      <c r="AB27" s="24"/>
      <c r="AC27" s="24"/>
      <c r="AD27" s="24"/>
      <c r="AE27" s="24"/>
      <c r="AF27" s="24"/>
      <c r="AG27" s="24"/>
      <c r="AH27" s="24"/>
      <c r="AI27" s="24"/>
      <c r="AJ27" s="24"/>
      <c r="AK27" s="24"/>
      <c r="AL27" s="24"/>
      <c r="AM27" s="24" t="s">
        <v>59</v>
      </c>
      <c r="AN27" s="24" t="s">
        <v>121</v>
      </c>
      <c r="AO27" s="12" t="s">
        <v>122</v>
      </c>
      <c r="AP27" s="24" t="s">
        <v>62</v>
      </c>
      <c r="AQ27" s="12"/>
    </row>
    <row r="28" s="1" customFormat="1" ht="98" spans="1:43">
      <c r="A28" s="11" t="s">
        <v>139</v>
      </c>
      <c r="B28" s="12">
        <v>20</v>
      </c>
      <c r="C28" s="12" t="s">
        <v>52</v>
      </c>
      <c r="D28" s="12" t="s">
        <v>140</v>
      </c>
      <c r="E28" s="12" t="s">
        <v>141</v>
      </c>
      <c r="F28" s="12" t="s">
        <v>142</v>
      </c>
      <c r="G28" s="12" t="s">
        <v>56</v>
      </c>
      <c r="H28" s="12" t="s">
        <v>143</v>
      </c>
      <c r="I28" s="24">
        <v>4</v>
      </c>
      <c r="J28" s="24">
        <v>4</v>
      </c>
      <c r="K28" s="24"/>
      <c r="L28" s="24"/>
      <c r="M28" s="19">
        <f t="shared" si="0"/>
        <v>400</v>
      </c>
      <c r="N28" s="24">
        <v>400</v>
      </c>
      <c r="O28" s="24">
        <v>0</v>
      </c>
      <c r="P28" s="31">
        <f t="shared" si="1"/>
        <v>400</v>
      </c>
      <c r="Q28" s="24">
        <v>400</v>
      </c>
      <c r="R28" s="24"/>
      <c r="S28" s="24"/>
      <c r="T28" s="24"/>
      <c r="U28" s="24">
        <v>0</v>
      </c>
      <c r="V28" s="40" t="s">
        <v>144</v>
      </c>
      <c r="W28" s="24">
        <v>1000</v>
      </c>
      <c r="X28" s="24">
        <v>2600</v>
      </c>
      <c r="Y28" s="24">
        <v>10</v>
      </c>
      <c r="Z28" s="24">
        <v>26</v>
      </c>
      <c r="AA28" s="24">
        <v>100</v>
      </c>
      <c r="AB28" s="24"/>
      <c r="AC28" s="24"/>
      <c r="AD28" s="24"/>
      <c r="AE28" s="24"/>
      <c r="AF28" s="24"/>
      <c r="AG28" s="24"/>
      <c r="AH28" s="24"/>
      <c r="AI28" s="24"/>
      <c r="AJ28" s="24"/>
      <c r="AK28" s="24"/>
      <c r="AL28" s="24"/>
      <c r="AM28" s="24" t="s">
        <v>59</v>
      </c>
      <c r="AN28" s="24" t="s">
        <v>121</v>
      </c>
      <c r="AO28" s="12" t="s">
        <v>122</v>
      </c>
      <c r="AP28" s="24" t="s">
        <v>145</v>
      </c>
      <c r="AQ28" s="12"/>
    </row>
    <row r="29" s="1" customFormat="1" ht="84" spans="1:43">
      <c r="A29" s="11" t="s">
        <v>146</v>
      </c>
      <c r="B29" s="12">
        <v>21</v>
      </c>
      <c r="C29" s="12" t="s">
        <v>52</v>
      </c>
      <c r="D29" s="12" t="s">
        <v>147</v>
      </c>
      <c r="E29" s="12" t="s">
        <v>148</v>
      </c>
      <c r="F29" s="12" t="s">
        <v>149</v>
      </c>
      <c r="G29" s="12" t="s">
        <v>56</v>
      </c>
      <c r="H29" s="12" t="s">
        <v>143</v>
      </c>
      <c r="I29" s="24">
        <v>4</v>
      </c>
      <c r="J29" s="24">
        <v>4</v>
      </c>
      <c r="K29" s="24"/>
      <c r="L29" s="24"/>
      <c r="M29" s="19">
        <f t="shared" si="0"/>
        <v>470</v>
      </c>
      <c r="N29" s="24">
        <v>400</v>
      </c>
      <c r="O29" s="24">
        <v>70</v>
      </c>
      <c r="P29" s="31">
        <f t="shared" si="1"/>
        <v>470</v>
      </c>
      <c r="Q29" s="24">
        <v>400</v>
      </c>
      <c r="R29" s="24"/>
      <c r="S29" s="24"/>
      <c r="T29" s="24"/>
      <c r="U29" s="24">
        <v>70</v>
      </c>
      <c r="V29" s="40" t="s">
        <v>150</v>
      </c>
      <c r="W29" s="24">
        <v>1200</v>
      </c>
      <c r="X29" s="24">
        <v>3000</v>
      </c>
      <c r="Y29" s="24">
        <v>40</v>
      </c>
      <c r="Z29" s="24">
        <v>110</v>
      </c>
      <c r="AA29" s="24">
        <v>100</v>
      </c>
      <c r="AB29" s="24"/>
      <c r="AC29" s="24"/>
      <c r="AD29" s="24"/>
      <c r="AE29" s="24"/>
      <c r="AF29" s="24"/>
      <c r="AG29" s="24"/>
      <c r="AH29" s="24"/>
      <c r="AI29" s="24"/>
      <c r="AJ29" s="24"/>
      <c r="AK29" s="24"/>
      <c r="AL29" s="24"/>
      <c r="AM29" s="24" t="s">
        <v>59</v>
      </c>
      <c r="AN29" s="24" t="s">
        <v>121</v>
      </c>
      <c r="AO29" s="12" t="s">
        <v>122</v>
      </c>
      <c r="AP29" s="24" t="s">
        <v>145</v>
      </c>
      <c r="AQ29" s="12"/>
    </row>
    <row r="30" s="1" customFormat="1" ht="39" spans="1:43">
      <c r="A30" s="11"/>
      <c r="B30" s="12">
        <v>22</v>
      </c>
      <c r="C30" s="12" t="s">
        <v>52</v>
      </c>
      <c r="D30" s="12" t="s">
        <v>151</v>
      </c>
      <c r="E30" s="12" t="s">
        <v>152</v>
      </c>
      <c r="F30" s="12" t="s">
        <v>153</v>
      </c>
      <c r="G30" s="12" t="s">
        <v>56</v>
      </c>
      <c r="H30" s="12" t="s">
        <v>57</v>
      </c>
      <c r="I30" s="24">
        <v>3</v>
      </c>
      <c r="J30" s="24">
        <v>3</v>
      </c>
      <c r="K30" s="24"/>
      <c r="L30" s="24"/>
      <c r="M30" s="19">
        <f t="shared" si="0"/>
        <v>327.48</v>
      </c>
      <c r="N30" s="24">
        <v>300</v>
      </c>
      <c r="O30" s="24">
        <v>27.48</v>
      </c>
      <c r="P30" s="31">
        <f t="shared" si="1"/>
        <v>327.48</v>
      </c>
      <c r="Q30" s="24">
        <v>300</v>
      </c>
      <c r="R30" s="24"/>
      <c r="S30" s="24"/>
      <c r="T30" s="24"/>
      <c r="U30" s="24">
        <v>27.48</v>
      </c>
      <c r="V30" s="12" t="s">
        <v>154</v>
      </c>
      <c r="W30" s="24">
        <v>1139</v>
      </c>
      <c r="X30" s="24">
        <v>3914</v>
      </c>
      <c r="Y30" s="24">
        <v>73</v>
      </c>
      <c r="Z30" s="24">
        <v>124</v>
      </c>
      <c r="AA30" s="24"/>
      <c r="AB30" s="24"/>
      <c r="AC30" s="24"/>
      <c r="AD30" s="24"/>
      <c r="AE30" s="24"/>
      <c r="AF30" s="24"/>
      <c r="AG30" s="24"/>
      <c r="AH30" s="24"/>
      <c r="AI30" s="24"/>
      <c r="AJ30" s="24"/>
      <c r="AK30" s="24"/>
      <c r="AL30" s="24"/>
      <c r="AM30" s="24" t="s">
        <v>59</v>
      </c>
      <c r="AN30" s="24" t="s">
        <v>121</v>
      </c>
      <c r="AO30" s="12" t="s">
        <v>122</v>
      </c>
      <c r="AP30" s="24" t="s">
        <v>155</v>
      </c>
      <c r="AQ30" s="12"/>
    </row>
    <row r="31" s="1" customFormat="1" ht="26" spans="1:43">
      <c r="A31" s="11"/>
      <c r="B31" s="12">
        <v>23</v>
      </c>
      <c r="C31" s="12" t="s">
        <v>52</v>
      </c>
      <c r="D31" s="18" t="s">
        <v>156</v>
      </c>
      <c r="E31" s="18" t="s">
        <v>157</v>
      </c>
      <c r="F31" s="18" t="s">
        <v>122</v>
      </c>
      <c r="G31" s="12" t="s">
        <v>56</v>
      </c>
      <c r="H31" s="12" t="s">
        <v>57</v>
      </c>
      <c r="I31" s="24">
        <v>1</v>
      </c>
      <c r="J31" s="24">
        <v>1</v>
      </c>
      <c r="K31" s="24"/>
      <c r="L31" s="24"/>
      <c r="M31" s="19">
        <f t="shared" si="0"/>
        <v>40</v>
      </c>
      <c r="N31" s="24">
        <v>20</v>
      </c>
      <c r="O31" s="24">
        <v>20</v>
      </c>
      <c r="P31" s="31">
        <f t="shared" si="1"/>
        <v>20</v>
      </c>
      <c r="Q31" s="24">
        <v>20</v>
      </c>
      <c r="R31" s="24"/>
      <c r="S31" s="24"/>
      <c r="T31" s="24"/>
      <c r="U31" s="24"/>
      <c r="V31" s="18" t="s">
        <v>158</v>
      </c>
      <c r="W31" s="24">
        <v>200</v>
      </c>
      <c r="X31" s="24">
        <v>450</v>
      </c>
      <c r="Y31" s="24">
        <v>59</v>
      </c>
      <c r="Z31" s="24">
        <v>158</v>
      </c>
      <c r="AA31" s="24"/>
      <c r="AB31" s="24"/>
      <c r="AC31" s="24"/>
      <c r="AD31" s="24"/>
      <c r="AE31" s="24"/>
      <c r="AF31" s="24"/>
      <c r="AG31" s="24"/>
      <c r="AH31" s="24"/>
      <c r="AI31" s="24"/>
      <c r="AJ31" s="24"/>
      <c r="AK31" s="24"/>
      <c r="AL31" s="24"/>
      <c r="AM31" s="24" t="s">
        <v>59</v>
      </c>
      <c r="AN31" s="24" t="s">
        <v>121</v>
      </c>
      <c r="AO31" s="12" t="s">
        <v>122</v>
      </c>
      <c r="AP31" s="24" t="s">
        <v>159</v>
      </c>
      <c r="AQ31" s="12"/>
    </row>
    <row r="32" s="1" customFormat="1" ht="25" customHeight="1" spans="1:43">
      <c r="A32" s="11">
        <v>2</v>
      </c>
      <c r="B32" s="12"/>
      <c r="C32" s="12" t="s">
        <v>160</v>
      </c>
      <c r="D32" s="19" t="s">
        <v>51</v>
      </c>
      <c r="E32" s="12" t="s">
        <v>51</v>
      </c>
      <c r="F32" s="12" t="s">
        <v>51</v>
      </c>
      <c r="G32" s="12" t="s">
        <v>51</v>
      </c>
      <c r="H32" s="12" t="s">
        <v>51</v>
      </c>
      <c r="I32" s="24" t="s">
        <v>51</v>
      </c>
      <c r="J32" s="24" t="s">
        <v>51</v>
      </c>
      <c r="K32" s="24" t="s">
        <v>51</v>
      </c>
      <c r="L32" s="24" t="s">
        <v>51</v>
      </c>
      <c r="M32" s="19">
        <f t="shared" si="0"/>
        <v>1011.32</v>
      </c>
      <c r="N32" s="19">
        <f t="shared" ref="M32:U32" si="2">SUM(N33:N35)</f>
        <v>1011.32</v>
      </c>
      <c r="O32" s="19">
        <f t="shared" si="2"/>
        <v>0</v>
      </c>
      <c r="P32" s="31">
        <f t="shared" si="1"/>
        <v>1011.32</v>
      </c>
      <c r="Q32" s="19">
        <f t="shared" si="2"/>
        <v>0</v>
      </c>
      <c r="R32" s="19">
        <f>R33+R34+R35</f>
        <v>961.32</v>
      </c>
      <c r="S32" s="19">
        <f t="shared" si="2"/>
        <v>0</v>
      </c>
      <c r="T32" s="19">
        <f>SUM(T33:T35)</f>
        <v>50</v>
      </c>
      <c r="U32" s="19">
        <f t="shared" si="2"/>
        <v>0</v>
      </c>
      <c r="V32" s="24" t="s">
        <v>51</v>
      </c>
      <c r="W32" s="24" t="s">
        <v>51</v>
      </c>
      <c r="X32" s="24" t="s">
        <v>51</v>
      </c>
      <c r="Y32" s="24" t="s">
        <v>51</v>
      </c>
      <c r="Z32" s="24" t="s">
        <v>51</v>
      </c>
      <c r="AA32" s="24" t="s">
        <v>51</v>
      </c>
      <c r="AB32" s="24" t="s">
        <v>51</v>
      </c>
      <c r="AC32" s="24" t="s">
        <v>51</v>
      </c>
      <c r="AD32" s="24" t="s">
        <v>51</v>
      </c>
      <c r="AE32" s="24" t="s">
        <v>51</v>
      </c>
      <c r="AF32" s="24" t="s">
        <v>51</v>
      </c>
      <c r="AG32" s="24" t="s">
        <v>51</v>
      </c>
      <c r="AH32" s="24" t="s">
        <v>51</v>
      </c>
      <c r="AI32" s="24" t="s">
        <v>51</v>
      </c>
      <c r="AJ32" s="24" t="s">
        <v>51</v>
      </c>
      <c r="AK32" s="24" t="s">
        <v>51</v>
      </c>
      <c r="AL32" s="24" t="s">
        <v>51</v>
      </c>
      <c r="AM32" s="24"/>
      <c r="AN32" s="24"/>
      <c r="AO32" s="19" t="s">
        <v>51</v>
      </c>
      <c r="AP32" s="24" t="s">
        <v>51</v>
      </c>
      <c r="AQ32" s="12"/>
    </row>
    <row r="33" ht="35" customHeight="1" spans="1:43">
      <c r="A33" s="11">
        <v>2.1</v>
      </c>
      <c r="B33" s="12">
        <v>24</v>
      </c>
      <c r="C33" s="12" t="s">
        <v>160</v>
      </c>
      <c r="D33" s="14" t="s">
        <v>161</v>
      </c>
      <c r="E33" s="12" t="s">
        <v>162</v>
      </c>
      <c r="F33" s="14" t="s">
        <v>163</v>
      </c>
      <c r="G33" s="14" t="s">
        <v>56</v>
      </c>
      <c r="H33" s="14" t="s">
        <v>87</v>
      </c>
      <c r="I33" s="34">
        <v>2000</v>
      </c>
      <c r="J33" s="34">
        <v>2000</v>
      </c>
      <c r="K33" s="24">
        <v>0.06</v>
      </c>
      <c r="L33" s="24">
        <v>0.06</v>
      </c>
      <c r="M33" s="19">
        <f t="shared" si="0"/>
        <v>134</v>
      </c>
      <c r="N33" s="34">
        <v>134</v>
      </c>
      <c r="O33" s="34"/>
      <c r="P33" s="31">
        <f t="shared" si="1"/>
        <v>134</v>
      </c>
      <c r="Q33" s="45"/>
      <c r="R33" s="34">
        <v>84</v>
      </c>
      <c r="S33" s="34"/>
      <c r="T33" s="34">
        <v>50</v>
      </c>
      <c r="U33" s="34"/>
      <c r="V33" s="46" t="s">
        <v>164</v>
      </c>
      <c r="W33" s="34">
        <v>2000</v>
      </c>
      <c r="X33" s="34">
        <v>4500</v>
      </c>
      <c r="Y33" s="34">
        <v>2000</v>
      </c>
      <c r="Z33" s="34">
        <v>4500</v>
      </c>
      <c r="AA33" s="34">
        <v>600</v>
      </c>
      <c r="AB33" s="34"/>
      <c r="AC33" s="34"/>
      <c r="AD33" s="34"/>
      <c r="AE33" s="34"/>
      <c r="AF33" s="34"/>
      <c r="AG33" s="34"/>
      <c r="AH33" s="34"/>
      <c r="AI33" s="34"/>
      <c r="AJ33" s="34"/>
      <c r="AK33" s="34"/>
      <c r="AL33" s="34"/>
      <c r="AM33" s="24" t="s">
        <v>59</v>
      </c>
      <c r="AN33" s="24" t="s">
        <v>121</v>
      </c>
      <c r="AO33" s="24" t="s">
        <v>159</v>
      </c>
      <c r="AP33" s="24" t="s">
        <v>62</v>
      </c>
      <c r="AQ33" s="47"/>
    </row>
    <row r="34" ht="35" customHeight="1" spans="1:43">
      <c r="A34" s="11">
        <v>2.2</v>
      </c>
      <c r="B34" s="12">
        <v>25</v>
      </c>
      <c r="C34" s="12" t="s">
        <v>160</v>
      </c>
      <c r="D34" s="14" t="s">
        <v>165</v>
      </c>
      <c r="E34" s="12" t="s">
        <v>166</v>
      </c>
      <c r="F34" s="14" t="s">
        <v>163</v>
      </c>
      <c r="G34" s="12" t="s">
        <v>56</v>
      </c>
      <c r="H34" s="12" t="s">
        <v>87</v>
      </c>
      <c r="I34" s="24">
        <v>1200</v>
      </c>
      <c r="J34" s="24">
        <v>1200</v>
      </c>
      <c r="K34" s="24">
        <v>0.72</v>
      </c>
      <c r="L34" s="24">
        <v>0.72</v>
      </c>
      <c r="M34" s="19">
        <f t="shared" si="0"/>
        <v>864</v>
      </c>
      <c r="N34" s="24">
        <v>864</v>
      </c>
      <c r="O34" s="24"/>
      <c r="P34" s="31">
        <f t="shared" si="1"/>
        <v>864</v>
      </c>
      <c r="Q34" s="15"/>
      <c r="R34" s="24">
        <v>864</v>
      </c>
      <c r="S34" s="24"/>
      <c r="T34" s="24"/>
      <c r="U34" s="24"/>
      <c r="V34" s="46" t="s">
        <v>167</v>
      </c>
      <c r="W34" s="24">
        <v>1200</v>
      </c>
      <c r="X34" s="24">
        <v>3120</v>
      </c>
      <c r="Y34" s="24">
        <v>1200</v>
      </c>
      <c r="Z34" s="24">
        <v>3120</v>
      </c>
      <c r="AA34" s="24">
        <v>7200</v>
      </c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 t="s">
        <v>59</v>
      </c>
      <c r="AN34" s="24" t="s">
        <v>121</v>
      </c>
      <c r="AO34" s="24" t="s">
        <v>159</v>
      </c>
      <c r="AP34" s="24" t="s">
        <v>62</v>
      </c>
      <c r="AQ34" s="12"/>
    </row>
    <row r="35" s="1" customFormat="1" ht="45" customHeight="1" spans="1:43">
      <c r="A35" s="11">
        <v>2.3</v>
      </c>
      <c r="B35" s="12">
        <v>26</v>
      </c>
      <c r="C35" s="12" t="s">
        <v>160</v>
      </c>
      <c r="D35" s="20" t="s">
        <v>168</v>
      </c>
      <c r="E35" s="12" t="s">
        <v>169</v>
      </c>
      <c r="F35" s="12" t="s">
        <v>163</v>
      </c>
      <c r="G35" s="12" t="s">
        <v>56</v>
      </c>
      <c r="H35" s="12" t="s">
        <v>87</v>
      </c>
      <c r="I35" s="24">
        <v>37</v>
      </c>
      <c r="J35" s="24">
        <v>37</v>
      </c>
      <c r="K35" s="24"/>
      <c r="L35" s="24">
        <v>13.32</v>
      </c>
      <c r="M35" s="19">
        <f t="shared" si="0"/>
        <v>13.32</v>
      </c>
      <c r="N35" s="24">
        <v>13.32</v>
      </c>
      <c r="O35" s="24"/>
      <c r="P35" s="31">
        <f t="shared" si="1"/>
        <v>13.32</v>
      </c>
      <c r="Q35" s="45"/>
      <c r="R35" s="24">
        <v>13.32</v>
      </c>
      <c r="S35" s="24"/>
      <c r="T35" s="24"/>
      <c r="U35" s="24"/>
      <c r="V35" s="46" t="s">
        <v>170</v>
      </c>
      <c r="W35" s="24">
        <v>651</v>
      </c>
      <c r="X35" s="24">
        <v>1966</v>
      </c>
      <c r="Y35" s="24">
        <v>37</v>
      </c>
      <c r="Z35" s="24">
        <v>37</v>
      </c>
      <c r="AA35" s="24">
        <v>3600</v>
      </c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 t="s">
        <v>59</v>
      </c>
      <c r="AN35" s="24" t="s">
        <v>121</v>
      </c>
      <c r="AO35" s="19" t="s">
        <v>171</v>
      </c>
      <c r="AP35" s="24" t="s">
        <v>62</v>
      </c>
      <c r="AQ35" s="12"/>
    </row>
    <row r="36" s="1" customFormat="1" ht="35" customHeight="1" spans="1:43">
      <c r="A36" s="11">
        <v>3</v>
      </c>
      <c r="B36" s="12"/>
      <c r="C36" s="12" t="s">
        <v>172</v>
      </c>
      <c r="D36" s="19" t="s">
        <v>51</v>
      </c>
      <c r="E36" s="12" t="s">
        <v>51</v>
      </c>
      <c r="F36" s="12" t="s">
        <v>51</v>
      </c>
      <c r="G36" s="12" t="s">
        <v>51</v>
      </c>
      <c r="H36" s="12" t="s">
        <v>51</v>
      </c>
      <c r="I36" s="24" t="s">
        <v>51</v>
      </c>
      <c r="J36" s="24" t="s">
        <v>51</v>
      </c>
      <c r="K36" s="24" t="s">
        <v>51</v>
      </c>
      <c r="L36" s="24" t="s">
        <v>51</v>
      </c>
      <c r="M36" s="19">
        <f t="shared" si="0"/>
        <v>128</v>
      </c>
      <c r="N36" s="19">
        <f>N37+N38</f>
        <v>128</v>
      </c>
      <c r="O36" s="19"/>
      <c r="P36" s="31">
        <f t="shared" si="1"/>
        <v>128</v>
      </c>
      <c r="Q36" s="24">
        <v>35</v>
      </c>
      <c r="R36" s="24"/>
      <c r="S36" s="24">
        <v>93</v>
      </c>
      <c r="T36" s="24"/>
      <c r="U36" s="24"/>
      <c r="V36" s="24" t="s">
        <v>51</v>
      </c>
      <c r="W36" s="24" t="s">
        <v>51</v>
      </c>
      <c r="X36" s="24" t="s">
        <v>51</v>
      </c>
      <c r="Y36" s="24" t="s">
        <v>51</v>
      </c>
      <c r="Z36" s="24" t="s">
        <v>51</v>
      </c>
      <c r="AA36" s="24" t="s">
        <v>51</v>
      </c>
      <c r="AB36" s="24" t="s">
        <v>51</v>
      </c>
      <c r="AC36" s="24" t="s">
        <v>51</v>
      </c>
      <c r="AD36" s="24" t="s">
        <v>51</v>
      </c>
      <c r="AE36" s="24"/>
      <c r="AF36" s="24"/>
      <c r="AG36" s="24"/>
      <c r="AH36" s="24"/>
      <c r="AI36" s="24"/>
      <c r="AJ36" s="24"/>
      <c r="AK36" s="24"/>
      <c r="AL36" s="24"/>
      <c r="AM36" s="24" t="s">
        <v>51</v>
      </c>
      <c r="AN36" s="24" t="s">
        <v>51</v>
      </c>
      <c r="AO36" s="24" t="s">
        <v>51</v>
      </c>
      <c r="AP36" s="24" t="s">
        <v>51</v>
      </c>
      <c r="AQ36" s="12"/>
    </row>
    <row r="37" s="1" customFormat="1" ht="35" customHeight="1" spans="1:43">
      <c r="A37" s="11"/>
      <c r="B37" s="12">
        <v>27</v>
      </c>
      <c r="C37" s="12" t="s">
        <v>172</v>
      </c>
      <c r="D37" s="12" t="s">
        <v>173</v>
      </c>
      <c r="E37" s="12" t="s">
        <v>174</v>
      </c>
      <c r="F37" s="12" t="s">
        <v>122</v>
      </c>
      <c r="G37" s="12" t="s">
        <v>56</v>
      </c>
      <c r="H37" s="12" t="s">
        <v>57</v>
      </c>
      <c r="I37" s="24">
        <v>35</v>
      </c>
      <c r="J37" s="24">
        <v>35</v>
      </c>
      <c r="K37" s="24"/>
      <c r="L37" s="24"/>
      <c r="M37" s="19">
        <f t="shared" si="0"/>
        <v>35</v>
      </c>
      <c r="N37" s="24">
        <v>35</v>
      </c>
      <c r="O37" s="24"/>
      <c r="P37" s="31">
        <f t="shared" si="1"/>
        <v>35</v>
      </c>
      <c r="Q37" s="24">
        <v>35</v>
      </c>
      <c r="R37" s="24"/>
      <c r="S37" s="24"/>
      <c r="T37" s="24"/>
      <c r="U37" s="24"/>
      <c r="V37" s="12" t="s">
        <v>175</v>
      </c>
      <c r="W37" s="24">
        <v>3212</v>
      </c>
      <c r="X37" s="24">
        <v>9817</v>
      </c>
      <c r="Y37" s="24">
        <v>12</v>
      </c>
      <c r="Z37" s="24">
        <v>56</v>
      </c>
      <c r="AA37" s="24">
        <v>200</v>
      </c>
      <c r="AB37" s="24"/>
      <c r="AC37" s="24"/>
      <c r="AD37" s="24"/>
      <c r="AE37" s="24"/>
      <c r="AF37" s="24"/>
      <c r="AG37" s="24"/>
      <c r="AH37" s="24"/>
      <c r="AI37" s="24"/>
      <c r="AJ37" s="24"/>
      <c r="AK37" s="24"/>
      <c r="AL37" s="24"/>
      <c r="AM37" s="24" t="s">
        <v>59</v>
      </c>
      <c r="AN37" s="24" t="s">
        <v>121</v>
      </c>
      <c r="AO37" s="19" t="s">
        <v>171</v>
      </c>
      <c r="AP37" s="24" t="s">
        <v>62</v>
      </c>
      <c r="AQ37" s="12"/>
    </row>
    <row r="38" s="1" customFormat="1" ht="35" customHeight="1" spans="1:43">
      <c r="A38" s="11"/>
      <c r="B38" s="12">
        <v>28</v>
      </c>
      <c r="C38" s="12" t="s">
        <v>172</v>
      </c>
      <c r="D38" s="12" t="s">
        <v>176</v>
      </c>
      <c r="E38" s="12" t="s">
        <v>177</v>
      </c>
      <c r="F38" s="12" t="s">
        <v>122</v>
      </c>
      <c r="G38" s="12" t="s">
        <v>56</v>
      </c>
      <c r="H38" s="12" t="s">
        <v>143</v>
      </c>
      <c r="I38" s="24">
        <v>773.702</v>
      </c>
      <c r="J38" s="24">
        <v>773.702</v>
      </c>
      <c r="K38" s="24"/>
      <c r="L38" s="24"/>
      <c r="M38" s="19">
        <f t="shared" si="0"/>
        <v>93</v>
      </c>
      <c r="N38" s="24">
        <v>93</v>
      </c>
      <c r="O38" s="24"/>
      <c r="P38" s="31">
        <f t="shared" si="1"/>
        <v>93</v>
      </c>
      <c r="Q38" s="24"/>
      <c r="R38" s="24"/>
      <c r="S38" s="24">
        <v>93</v>
      </c>
      <c r="T38" s="24"/>
      <c r="U38" s="24"/>
      <c r="V38" s="12" t="s">
        <v>178</v>
      </c>
      <c r="W38" s="24"/>
      <c r="X38" s="24"/>
      <c r="Y38" s="24"/>
      <c r="Z38" s="24"/>
      <c r="AA38" s="24"/>
      <c r="AB38" s="24"/>
      <c r="AC38" s="24"/>
      <c r="AD38" s="24"/>
      <c r="AE38" s="24"/>
      <c r="AF38" s="24"/>
      <c r="AG38" s="24"/>
      <c r="AH38" s="24"/>
      <c r="AI38" s="24"/>
      <c r="AJ38" s="24"/>
      <c r="AK38" s="24"/>
      <c r="AL38" s="24"/>
      <c r="AM38" s="24" t="s">
        <v>59</v>
      </c>
      <c r="AN38" s="24" t="s">
        <v>121</v>
      </c>
      <c r="AO38" s="24" t="s">
        <v>179</v>
      </c>
      <c r="AP38" s="24" t="s">
        <v>179</v>
      </c>
      <c r="AQ38" s="12"/>
    </row>
    <row r="39" s="1" customFormat="1" ht="35" customHeight="1" spans="1:43">
      <c r="A39" s="11">
        <v>4</v>
      </c>
      <c r="B39" s="12"/>
      <c r="C39" s="12" t="s">
        <v>180</v>
      </c>
      <c r="D39" s="19" t="s">
        <v>51</v>
      </c>
      <c r="E39" s="12" t="s">
        <v>51</v>
      </c>
      <c r="F39" s="12" t="s">
        <v>51</v>
      </c>
      <c r="G39" s="12" t="s">
        <v>51</v>
      </c>
      <c r="H39" s="12" t="s">
        <v>51</v>
      </c>
      <c r="I39" s="24" t="s">
        <v>51</v>
      </c>
      <c r="J39" s="24" t="s">
        <v>51</v>
      </c>
      <c r="K39" s="24" t="s">
        <v>51</v>
      </c>
      <c r="L39" s="24" t="s">
        <v>51</v>
      </c>
      <c r="M39" s="19"/>
      <c r="N39" s="24"/>
      <c r="O39" s="24"/>
      <c r="P39" s="31">
        <f>Q39+R39+S39+T39+U39</f>
        <v>0</v>
      </c>
      <c r="Q39" s="24"/>
      <c r="R39" s="24"/>
      <c r="S39" s="24"/>
      <c r="T39" s="24"/>
      <c r="U39" s="24"/>
      <c r="V39" s="24" t="s">
        <v>51</v>
      </c>
      <c r="W39" s="24" t="s">
        <v>51</v>
      </c>
      <c r="X39" s="24" t="s">
        <v>51</v>
      </c>
      <c r="Y39" s="24" t="s">
        <v>51</v>
      </c>
      <c r="Z39" s="24" t="s">
        <v>51</v>
      </c>
      <c r="AA39" s="24" t="s">
        <v>51</v>
      </c>
      <c r="AB39" s="24" t="s">
        <v>51</v>
      </c>
      <c r="AC39" s="24" t="s">
        <v>51</v>
      </c>
      <c r="AD39" s="24" t="s">
        <v>51</v>
      </c>
      <c r="AE39" s="24"/>
      <c r="AF39" s="24"/>
      <c r="AG39" s="24"/>
      <c r="AH39" s="24"/>
      <c r="AI39" s="24"/>
      <c r="AJ39" s="24"/>
      <c r="AK39" s="24"/>
      <c r="AL39" s="24"/>
      <c r="AM39" s="24" t="s">
        <v>51</v>
      </c>
      <c r="AN39" s="24" t="s">
        <v>51</v>
      </c>
      <c r="AO39" s="24" t="s">
        <v>51</v>
      </c>
      <c r="AP39" s="24" t="s">
        <v>51</v>
      </c>
      <c r="AQ39" s="12"/>
    </row>
    <row r="40" s="1" customFormat="1" ht="35" customHeight="1" spans="1:43">
      <c r="A40" s="11">
        <v>5</v>
      </c>
      <c r="B40" s="12"/>
      <c r="C40" s="12" t="s">
        <v>181</v>
      </c>
      <c r="D40" s="19" t="s">
        <v>51</v>
      </c>
      <c r="E40" s="12" t="s">
        <v>51</v>
      </c>
      <c r="F40" s="12" t="s">
        <v>51</v>
      </c>
      <c r="G40" s="12" t="s">
        <v>51</v>
      </c>
      <c r="H40" s="12" t="s">
        <v>51</v>
      </c>
      <c r="I40" s="24" t="s">
        <v>51</v>
      </c>
      <c r="J40" s="24" t="s">
        <v>51</v>
      </c>
      <c r="K40" s="24" t="s">
        <v>51</v>
      </c>
      <c r="L40" s="24" t="s">
        <v>51</v>
      </c>
      <c r="M40" s="19">
        <f>N40+O40</f>
        <v>36</v>
      </c>
      <c r="N40" s="24">
        <f>SUM(N41:N41)</f>
        <v>36</v>
      </c>
      <c r="O40" s="24">
        <f>SUM(O41:O41)</f>
        <v>0</v>
      </c>
      <c r="P40" s="31">
        <f>Q40+R40+S40+T40+U40</f>
        <v>36</v>
      </c>
      <c r="Q40" s="45"/>
      <c r="R40" s="24">
        <f>SUM(R41:R41)</f>
        <v>36</v>
      </c>
      <c r="S40" s="24"/>
      <c r="T40" s="24"/>
      <c r="U40" s="24">
        <f>SUM(U41:U41)</f>
        <v>0</v>
      </c>
      <c r="V40" s="24" t="s">
        <v>51</v>
      </c>
      <c r="W40" s="24" t="s">
        <v>51</v>
      </c>
      <c r="X40" s="24" t="s">
        <v>51</v>
      </c>
      <c r="Y40" s="24" t="s">
        <v>51</v>
      </c>
      <c r="Z40" s="24" t="s">
        <v>51</v>
      </c>
      <c r="AA40" s="24" t="s">
        <v>51</v>
      </c>
      <c r="AB40" s="24" t="s">
        <v>51</v>
      </c>
      <c r="AC40" s="24" t="s">
        <v>51</v>
      </c>
      <c r="AD40" s="24" t="s">
        <v>51</v>
      </c>
      <c r="AE40" s="24"/>
      <c r="AF40" s="24"/>
      <c r="AG40" s="24"/>
      <c r="AH40" s="24"/>
      <c r="AI40" s="24"/>
      <c r="AJ40" s="24"/>
      <c r="AK40" s="24"/>
      <c r="AL40" s="24"/>
      <c r="AM40" s="24" t="s">
        <v>51</v>
      </c>
      <c r="AN40" s="24" t="s">
        <v>51</v>
      </c>
      <c r="AO40" s="24" t="s">
        <v>51</v>
      </c>
      <c r="AP40" s="24" t="s">
        <v>51</v>
      </c>
      <c r="AQ40" s="12"/>
    </row>
    <row r="41" s="3" customFormat="1" ht="35" customHeight="1" spans="1:43">
      <c r="A41" s="11" t="s">
        <v>182</v>
      </c>
      <c r="B41" s="12">
        <v>29</v>
      </c>
      <c r="C41" s="12" t="s">
        <v>181</v>
      </c>
      <c r="D41" s="12" t="s">
        <v>183</v>
      </c>
      <c r="E41" s="12" t="s">
        <v>184</v>
      </c>
      <c r="F41" s="12" t="s">
        <v>163</v>
      </c>
      <c r="G41" s="12" t="s">
        <v>56</v>
      </c>
      <c r="H41" s="12" t="s">
        <v>87</v>
      </c>
      <c r="I41" s="24">
        <v>120</v>
      </c>
      <c r="J41" s="24">
        <v>120</v>
      </c>
      <c r="K41" s="24">
        <v>0.3</v>
      </c>
      <c r="L41" s="24">
        <v>0.3</v>
      </c>
      <c r="M41" s="19">
        <f>N41+O41</f>
        <v>36</v>
      </c>
      <c r="N41" s="34">
        <v>36</v>
      </c>
      <c r="O41" s="34"/>
      <c r="P41" s="31">
        <f>Q41+R41+S41+T41+U41</f>
        <v>36</v>
      </c>
      <c r="Q41" s="45"/>
      <c r="R41" s="34">
        <v>36</v>
      </c>
      <c r="S41" s="34"/>
      <c r="T41" s="34"/>
      <c r="U41" s="34">
        <v>0</v>
      </c>
      <c r="V41" s="46" t="s">
        <v>185</v>
      </c>
      <c r="W41" s="34">
        <v>120</v>
      </c>
      <c r="X41" s="34">
        <v>300</v>
      </c>
      <c r="Y41" s="34">
        <v>120</v>
      </c>
      <c r="Z41" s="34">
        <v>300</v>
      </c>
      <c r="AA41" s="34">
        <v>3000</v>
      </c>
      <c r="AB41" s="34"/>
      <c r="AC41" s="34"/>
      <c r="AD41" s="24"/>
      <c r="AE41" s="24"/>
      <c r="AF41" s="24"/>
      <c r="AG41" s="24"/>
      <c r="AH41" s="24"/>
      <c r="AI41" s="24"/>
      <c r="AJ41" s="24"/>
      <c r="AK41" s="24"/>
      <c r="AL41" s="24"/>
      <c r="AM41" s="24" t="s">
        <v>59</v>
      </c>
      <c r="AN41" s="24" t="s">
        <v>121</v>
      </c>
      <c r="AO41" s="24" t="s">
        <v>62</v>
      </c>
      <c r="AP41" s="24" t="s">
        <v>62</v>
      </c>
      <c r="AQ41" s="47"/>
    </row>
    <row r="42" s="1" customFormat="1" ht="35" customHeight="1" spans="1:43">
      <c r="A42" s="11">
        <v>6</v>
      </c>
      <c r="B42" s="12"/>
      <c r="C42" s="12" t="s">
        <v>186</v>
      </c>
      <c r="D42" s="19" t="s">
        <v>51</v>
      </c>
      <c r="E42" s="12" t="s">
        <v>51</v>
      </c>
      <c r="F42" s="12" t="s">
        <v>51</v>
      </c>
      <c r="G42" s="12" t="s">
        <v>51</v>
      </c>
      <c r="H42" s="12" t="s">
        <v>51</v>
      </c>
      <c r="I42" s="24" t="s">
        <v>51</v>
      </c>
      <c r="J42" s="24" t="s">
        <v>51</v>
      </c>
      <c r="K42" s="24" t="s">
        <v>51</v>
      </c>
      <c r="L42" s="24" t="s">
        <v>51</v>
      </c>
      <c r="M42" s="19"/>
      <c r="N42" s="24"/>
      <c r="O42" s="24"/>
      <c r="P42" s="31">
        <f>Q42+R42+S42+T42+U42</f>
        <v>0</v>
      </c>
      <c r="Q42" s="24"/>
      <c r="R42" s="24"/>
      <c r="S42" s="24"/>
      <c r="T42" s="24"/>
      <c r="U42" s="24"/>
      <c r="V42" s="24" t="s">
        <v>51</v>
      </c>
      <c r="W42" s="24" t="s">
        <v>51</v>
      </c>
      <c r="X42" s="24" t="s">
        <v>51</v>
      </c>
      <c r="Y42" s="24" t="s">
        <v>51</v>
      </c>
      <c r="Z42" s="24" t="s">
        <v>51</v>
      </c>
      <c r="AA42" s="24" t="s">
        <v>51</v>
      </c>
      <c r="AB42" s="24" t="s">
        <v>51</v>
      </c>
      <c r="AC42" s="24" t="s">
        <v>51</v>
      </c>
      <c r="AD42" s="24" t="s">
        <v>51</v>
      </c>
      <c r="AE42" s="24"/>
      <c r="AF42" s="24"/>
      <c r="AG42" s="24"/>
      <c r="AH42" s="24"/>
      <c r="AI42" s="24"/>
      <c r="AJ42" s="24"/>
      <c r="AK42" s="24"/>
      <c r="AL42" s="24"/>
      <c r="AM42" s="24" t="s">
        <v>51</v>
      </c>
      <c r="AN42" s="24" t="s">
        <v>51</v>
      </c>
      <c r="AO42" s="24" t="s">
        <v>51</v>
      </c>
      <c r="AP42" s="24" t="s">
        <v>51</v>
      </c>
      <c r="AQ42" s="12"/>
    </row>
    <row r="43" s="1" customFormat="1" ht="25" customHeight="1" spans="1:43">
      <c r="A43" s="11">
        <v>7</v>
      </c>
      <c r="B43" s="12"/>
      <c r="C43" s="12" t="s">
        <v>187</v>
      </c>
      <c r="D43" s="19" t="s">
        <v>51</v>
      </c>
      <c r="E43" s="12" t="s">
        <v>51</v>
      </c>
      <c r="F43" s="12" t="s">
        <v>51</v>
      </c>
      <c r="G43" s="12" t="s">
        <v>51</v>
      </c>
      <c r="H43" s="12" t="s">
        <v>51</v>
      </c>
      <c r="I43" s="24" t="s">
        <v>51</v>
      </c>
      <c r="J43" s="24" t="s">
        <v>51</v>
      </c>
      <c r="K43" s="24" t="s">
        <v>51</v>
      </c>
      <c r="L43" s="24" t="s">
        <v>51</v>
      </c>
      <c r="M43" s="19">
        <f t="shared" ref="M43:M81" si="3">N43+O43</f>
        <v>32</v>
      </c>
      <c r="N43" s="24">
        <f t="shared" ref="M43:U43" si="4">N44</f>
        <v>32</v>
      </c>
      <c r="O43" s="24">
        <f t="shared" si="4"/>
        <v>0</v>
      </c>
      <c r="P43" s="31">
        <f t="shared" ref="P43:P81" si="5">Q43+R43+S43+T43+U43</f>
        <v>32</v>
      </c>
      <c r="Q43" s="24">
        <f t="shared" si="4"/>
        <v>0</v>
      </c>
      <c r="R43" s="24">
        <f t="shared" si="4"/>
        <v>20</v>
      </c>
      <c r="S43" s="24">
        <f t="shared" si="4"/>
        <v>0</v>
      </c>
      <c r="T43" s="24">
        <f t="shared" si="4"/>
        <v>12</v>
      </c>
      <c r="U43" s="24">
        <f t="shared" si="4"/>
        <v>0</v>
      </c>
      <c r="V43" s="24" t="s">
        <v>51</v>
      </c>
      <c r="W43" s="24" t="s">
        <v>51</v>
      </c>
      <c r="X43" s="24" t="s">
        <v>51</v>
      </c>
      <c r="Y43" s="24" t="s">
        <v>51</v>
      </c>
      <c r="Z43" s="24" t="s">
        <v>51</v>
      </c>
      <c r="AA43" s="24" t="s">
        <v>51</v>
      </c>
      <c r="AB43" s="24" t="s">
        <v>51</v>
      </c>
      <c r="AC43" s="24" t="s">
        <v>51</v>
      </c>
      <c r="AD43" s="24" t="s">
        <v>51</v>
      </c>
      <c r="AE43" s="24"/>
      <c r="AF43" s="24"/>
      <c r="AG43" s="24"/>
      <c r="AH43" s="24"/>
      <c r="AI43" s="24"/>
      <c r="AJ43" s="24"/>
      <c r="AK43" s="24"/>
      <c r="AL43" s="24"/>
      <c r="AM43" s="24" t="s">
        <v>51</v>
      </c>
      <c r="AN43" s="24" t="s">
        <v>51</v>
      </c>
      <c r="AO43" s="24" t="s">
        <v>51</v>
      </c>
      <c r="AP43" s="24" t="s">
        <v>51</v>
      </c>
      <c r="AQ43" s="12"/>
    </row>
    <row r="44" s="1" customFormat="1" ht="35" customHeight="1" spans="1:43">
      <c r="A44" s="11">
        <v>8.1</v>
      </c>
      <c r="B44" s="12">
        <v>30</v>
      </c>
      <c r="C44" s="12" t="s">
        <v>187</v>
      </c>
      <c r="D44" s="12" t="s">
        <v>187</v>
      </c>
      <c r="E44" s="12" t="s">
        <v>188</v>
      </c>
      <c r="F44" s="12" t="s">
        <v>189</v>
      </c>
      <c r="G44" s="12" t="s">
        <v>56</v>
      </c>
      <c r="H44" s="12" t="s">
        <v>190</v>
      </c>
      <c r="I44" s="24">
        <v>320000</v>
      </c>
      <c r="J44" s="24">
        <v>320000</v>
      </c>
      <c r="K44" s="24"/>
      <c r="L44" s="24"/>
      <c r="M44" s="19">
        <f t="shared" si="3"/>
        <v>32</v>
      </c>
      <c r="N44" s="24">
        <v>32</v>
      </c>
      <c r="O44" s="24"/>
      <c r="P44" s="31">
        <f t="shared" si="5"/>
        <v>32</v>
      </c>
      <c r="Q44" s="24"/>
      <c r="R44" s="24">
        <v>20</v>
      </c>
      <c r="S44" s="24"/>
      <c r="T44" s="24">
        <v>12</v>
      </c>
      <c r="U44" s="24"/>
      <c r="V44" s="24" t="s">
        <v>191</v>
      </c>
      <c r="W44" s="24"/>
      <c r="X44" s="24"/>
      <c r="Y44" s="24"/>
      <c r="Z44" s="24"/>
      <c r="AA44" s="24"/>
      <c r="AB44" s="24"/>
      <c r="AC44" s="24"/>
      <c r="AD44" s="24"/>
      <c r="AE44" s="24"/>
      <c r="AF44" s="24"/>
      <c r="AG44" s="24"/>
      <c r="AH44" s="24"/>
      <c r="AI44" s="24"/>
      <c r="AJ44" s="24"/>
      <c r="AK44" s="24"/>
      <c r="AL44" s="24"/>
      <c r="AM44" s="24" t="s">
        <v>59</v>
      </c>
      <c r="AN44" s="24" t="s">
        <v>121</v>
      </c>
      <c r="AO44" s="24" t="s">
        <v>62</v>
      </c>
      <c r="AP44" s="24" t="s">
        <v>62</v>
      </c>
      <c r="AQ44" s="12"/>
    </row>
    <row r="45" s="1" customFormat="1" ht="25" customHeight="1" spans="1:43">
      <c r="A45" s="11">
        <v>9</v>
      </c>
      <c r="B45" s="12"/>
      <c r="C45" s="12" t="s">
        <v>57</v>
      </c>
      <c r="D45" s="19" t="s">
        <v>51</v>
      </c>
      <c r="E45" s="12" t="s">
        <v>51</v>
      </c>
      <c r="F45" s="12" t="s">
        <v>51</v>
      </c>
      <c r="G45" s="12" t="s">
        <v>51</v>
      </c>
      <c r="H45" s="12" t="s">
        <v>51</v>
      </c>
      <c r="I45" s="24" t="s">
        <v>51</v>
      </c>
      <c r="J45" s="24" t="s">
        <v>51</v>
      </c>
      <c r="K45" s="24" t="s">
        <v>51</v>
      </c>
      <c r="L45" s="24" t="s">
        <v>51</v>
      </c>
      <c r="M45" s="19">
        <f t="shared" si="3"/>
        <v>2737.67707</v>
      </c>
      <c r="N45" s="19">
        <f t="shared" ref="M45:U45" si="6">SUM(N46:N81)</f>
        <v>2715.91707</v>
      </c>
      <c r="O45" s="19">
        <f t="shared" si="6"/>
        <v>21.76</v>
      </c>
      <c r="P45" s="31">
        <f t="shared" si="5"/>
        <v>2737.67707</v>
      </c>
      <c r="Q45" s="19">
        <f t="shared" si="6"/>
        <v>60</v>
      </c>
      <c r="R45" s="19">
        <f t="shared" si="6"/>
        <v>1932.91707</v>
      </c>
      <c r="S45" s="19">
        <f t="shared" si="6"/>
        <v>388</v>
      </c>
      <c r="T45" s="19">
        <f t="shared" si="6"/>
        <v>335</v>
      </c>
      <c r="U45" s="19">
        <f t="shared" si="6"/>
        <v>21.76</v>
      </c>
      <c r="V45" s="24" t="s">
        <v>51</v>
      </c>
      <c r="W45" s="24" t="s">
        <v>51</v>
      </c>
      <c r="X45" s="24" t="s">
        <v>51</v>
      </c>
      <c r="Y45" s="24" t="s">
        <v>51</v>
      </c>
      <c r="Z45" s="24" t="s">
        <v>51</v>
      </c>
      <c r="AA45" s="24" t="s">
        <v>51</v>
      </c>
      <c r="AB45" s="24" t="s">
        <v>51</v>
      </c>
      <c r="AC45" s="24" t="s">
        <v>51</v>
      </c>
      <c r="AD45" s="24" t="s">
        <v>51</v>
      </c>
      <c r="AE45" s="24"/>
      <c r="AF45" s="24"/>
      <c r="AG45" s="24"/>
      <c r="AH45" s="24"/>
      <c r="AI45" s="24"/>
      <c r="AJ45" s="24"/>
      <c r="AK45" s="24"/>
      <c r="AL45" s="24"/>
      <c r="AM45" s="24" t="s">
        <v>51</v>
      </c>
      <c r="AN45" s="24" t="s">
        <v>51</v>
      </c>
      <c r="AO45" s="24" t="s">
        <v>51</v>
      </c>
      <c r="AP45" s="24" t="s">
        <v>51</v>
      </c>
      <c r="AQ45" s="12"/>
    </row>
    <row r="46" s="1" customFormat="1" ht="110" customHeight="1" spans="1:43">
      <c r="A46" s="11" t="s">
        <v>192</v>
      </c>
      <c r="B46" s="12">
        <v>31</v>
      </c>
      <c r="C46" s="12" t="s">
        <v>57</v>
      </c>
      <c r="D46" s="14" t="s">
        <v>193</v>
      </c>
      <c r="E46" s="12" t="s">
        <v>194</v>
      </c>
      <c r="F46" s="12" t="s">
        <v>195</v>
      </c>
      <c r="G46" s="12" t="s">
        <v>56</v>
      </c>
      <c r="H46" s="15" t="s">
        <v>196</v>
      </c>
      <c r="I46" s="33">
        <v>2</v>
      </c>
      <c r="J46" s="17"/>
      <c r="K46" s="24"/>
      <c r="L46" s="24"/>
      <c r="M46" s="19">
        <f t="shared" si="3"/>
        <v>45</v>
      </c>
      <c r="N46" s="19">
        <v>45</v>
      </c>
      <c r="O46" s="24"/>
      <c r="P46" s="31">
        <f t="shared" si="5"/>
        <v>45</v>
      </c>
      <c r="Q46" s="12"/>
      <c r="R46" s="19">
        <v>45</v>
      </c>
      <c r="S46" s="24"/>
      <c r="T46" s="24"/>
      <c r="U46" s="24"/>
      <c r="V46" s="41" t="s">
        <v>197</v>
      </c>
      <c r="W46" s="30">
        <v>105</v>
      </c>
      <c r="X46" s="30">
        <v>315</v>
      </c>
      <c r="Y46" s="30">
        <v>14</v>
      </c>
      <c r="Z46" s="30">
        <v>33</v>
      </c>
      <c r="AA46" s="24"/>
      <c r="AB46" s="24"/>
      <c r="AC46" s="24"/>
      <c r="AD46" s="24"/>
      <c r="AE46" s="24"/>
      <c r="AF46" s="24"/>
      <c r="AG46" s="24"/>
      <c r="AH46" s="24"/>
      <c r="AI46" s="24"/>
      <c r="AJ46" s="24"/>
      <c r="AK46" s="24"/>
      <c r="AL46" s="24"/>
      <c r="AM46" s="24" t="s">
        <v>59</v>
      </c>
      <c r="AN46" s="24" t="s">
        <v>121</v>
      </c>
      <c r="AO46" s="12" t="s">
        <v>61</v>
      </c>
      <c r="AP46" s="24" t="s">
        <v>62</v>
      </c>
      <c r="AQ46" s="12"/>
    </row>
    <row r="47" s="1" customFormat="1" ht="70" spans="1:43">
      <c r="A47" s="11" t="s">
        <v>198</v>
      </c>
      <c r="B47" s="12">
        <v>32</v>
      </c>
      <c r="C47" s="12" t="s">
        <v>57</v>
      </c>
      <c r="D47" s="12" t="s">
        <v>199</v>
      </c>
      <c r="E47" s="12" t="s">
        <v>200</v>
      </c>
      <c r="F47" s="21" t="s">
        <v>201</v>
      </c>
      <c r="G47" s="12" t="s">
        <v>56</v>
      </c>
      <c r="H47" s="21" t="s">
        <v>57</v>
      </c>
      <c r="I47" s="30">
        <v>1</v>
      </c>
      <c r="J47" s="17"/>
      <c r="K47" s="24"/>
      <c r="L47" s="24"/>
      <c r="M47" s="19">
        <f t="shared" si="3"/>
        <v>32</v>
      </c>
      <c r="N47" s="19">
        <v>32</v>
      </c>
      <c r="O47" s="24"/>
      <c r="P47" s="31">
        <f t="shared" si="5"/>
        <v>32</v>
      </c>
      <c r="Q47" s="12"/>
      <c r="R47" s="19">
        <v>32</v>
      </c>
      <c r="S47" s="24"/>
      <c r="T47" s="24"/>
      <c r="U47" s="24"/>
      <c r="V47" s="41" t="s">
        <v>202</v>
      </c>
      <c r="W47" s="30">
        <v>74</v>
      </c>
      <c r="X47" s="30">
        <v>241</v>
      </c>
      <c r="Y47" s="30">
        <v>3</v>
      </c>
      <c r="Z47" s="30">
        <v>6</v>
      </c>
      <c r="AA47" s="24"/>
      <c r="AB47" s="24"/>
      <c r="AC47" s="24"/>
      <c r="AD47" s="24"/>
      <c r="AE47" s="24"/>
      <c r="AF47" s="24"/>
      <c r="AG47" s="24"/>
      <c r="AH47" s="24"/>
      <c r="AI47" s="24"/>
      <c r="AJ47" s="24"/>
      <c r="AK47" s="24"/>
      <c r="AL47" s="24"/>
      <c r="AM47" s="24" t="s">
        <v>59</v>
      </c>
      <c r="AN47" s="24" t="s">
        <v>121</v>
      </c>
      <c r="AO47" s="12" t="s">
        <v>61</v>
      </c>
      <c r="AP47" s="24" t="s">
        <v>62</v>
      </c>
      <c r="AQ47" s="12"/>
    </row>
    <row r="48" s="1" customFormat="1" ht="84" spans="1:43">
      <c r="A48" s="11" t="s">
        <v>203</v>
      </c>
      <c r="B48" s="12">
        <v>33</v>
      </c>
      <c r="C48" s="12" t="s">
        <v>57</v>
      </c>
      <c r="D48" s="22" t="s">
        <v>204</v>
      </c>
      <c r="E48" s="20" t="s">
        <v>205</v>
      </c>
      <c r="F48" s="12" t="s">
        <v>206</v>
      </c>
      <c r="G48" s="12" t="s">
        <v>56</v>
      </c>
      <c r="H48" s="21" t="s">
        <v>207</v>
      </c>
      <c r="I48" s="33">
        <v>900</v>
      </c>
      <c r="J48" s="33"/>
      <c r="K48" s="24"/>
      <c r="L48" s="24"/>
      <c r="M48" s="19">
        <f t="shared" si="3"/>
        <v>35.6</v>
      </c>
      <c r="N48" s="31">
        <v>35.6</v>
      </c>
      <c r="O48" s="24"/>
      <c r="P48" s="31">
        <f t="shared" si="5"/>
        <v>35.6</v>
      </c>
      <c r="Q48" s="12"/>
      <c r="R48" s="31">
        <v>35.6</v>
      </c>
      <c r="S48" s="24"/>
      <c r="T48" s="24"/>
      <c r="U48" s="24"/>
      <c r="V48" s="41" t="s">
        <v>208</v>
      </c>
      <c r="W48" s="33">
        <v>70</v>
      </c>
      <c r="X48" s="33">
        <v>190</v>
      </c>
      <c r="Y48" s="33">
        <v>9</v>
      </c>
      <c r="Z48" s="33">
        <v>21</v>
      </c>
      <c r="AA48" s="30"/>
      <c r="AB48" s="30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24" t="s">
        <v>59</v>
      </c>
      <c r="AN48" s="24" t="s">
        <v>121</v>
      </c>
      <c r="AO48" s="12" t="s">
        <v>61</v>
      </c>
      <c r="AP48" s="24" t="s">
        <v>62</v>
      </c>
      <c r="AQ48" s="12"/>
    </row>
    <row r="49" s="1" customFormat="1" ht="84" spans="1:43">
      <c r="A49" s="11" t="s">
        <v>209</v>
      </c>
      <c r="B49" s="12">
        <v>34</v>
      </c>
      <c r="C49" s="12" t="s">
        <v>57</v>
      </c>
      <c r="D49" s="20" t="s">
        <v>210</v>
      </c>
      <c r="E49" s="20" t="s">
        <v>211</v>
      </c>
      <c r="F49" s="12" t="s">
        <v>212</v>
      </c>
      <c r="G49" s="12" t="s">
        <v>56</v>
      </c>
      <c r="H49" s="21" t="s">
        <v>57</v>
      </c>
      <c r="I49" s="30">
        <v>1</v>
      </c>
      <c r="J49" s="17"/>
      <c r="K49" s="24"/>
      <c r="L49" s="24"/>
      <c r="M49" s="19">
        <f t="shared" si="3"/>
        <v>33</v>
      </c>
      <c r="N49" s="19">
        <v>33</v>
      </c>
      <c r="O49" s="24"/>
      <c r="P49" s="31">
        <f t="shared" si="5"/>
        <v>33</v>
      </c>
      <c r="Q49" s="12"/>
      <c r="R49" s="19">
        <v>33</v>
      </c>
      <c r="S49" s="24"/>
      <c r="T49" s="24"/>
      <c r="U49" s="24"/>
      <c r="V49" s="41" t="s">
        <v>213</v>
      </c>
      <c r="W49" s="30">
        <v>104</v>
      </c>
      <c r="X49" s="30">
        <v>339</v>
      </c>
      <c r="Y49" s="30">
        <v>2</v>
      </c>
      <c r="Z49" s="30">
        <v>5</v>
      </c>
      <c r="AA49" s="30"/>
      <c r="AB49" s="30"/>
      <c r="AC49" s="19"/>
      <c r="AD49" s="19"/>
      <c r="AE49" s="19"/>
      <c r="AF49" s="19"/>
      <c r="AG49" s="19"/>
      <c r="AH49" s="19"/>
      <c r="AI49" s="19"/>
      <c r="AJ49" s="19"/>
      <c r="AK49" s="19"/>
      <c r="AL49" s="19"/>
      <c r="AM49" s="24" t="s">
        <v>59</v>
      </c>
      <c r="AN49" s="24" t="s">
        <v>121</v>
      </c>
      <c r="AO49" s="12" t="s">
        <v>61</v>
      </c>
      <c r="AP49" s="24" t="s">
        <v>62</v>
      </c>
      <c r="AQ49" s="12"/>
    </row>
    <row r="50" s="1" customFormat="1" ht="84" spans="1:43">
      <c r="A50" s="11" t="s">
        <v>214</v>
      </c>
      <c r="B50" s="12">
        <v>35</v>
      </c>
      <c r="C50" s="12" t="s">
        <v>57</v>
      </c>
      <c r="D50" s="14" t="s">
        <v>215</v>
      </c>
      <c r="E50" s="14" t="s">
        <v>216</v>
      </c>
      <c r="F50" s="14" t="s">
        <v>217</v>
      </c>
      <c r="G50" s="23" t="s">
        <v>56</v>
      </c>
      <c r="H50" s="14" t="s">
        <v>57</v>
      </c>
      <c r="I50" s="17">
        <v>1</v>
      </c>
      <c r="J50" s="17"/>
      <c r="K50" s="24"/>
      <c r="L50" s="24"/>
      <c r="M50" s="19">
        <f t="shared" si="3"/>
        <v>22</v>
      </c>
      <c r="N50" s="32">
        <v>22</v>
      </c>
      <c r="O50" s="24"/>
      <c r="P50" s="31">
        <f t="shared" si="5"/>
        <v>22</v>
      </c>
      <c r="Q50" s="12"/>
      <c r="R50" s="32">
        <v>22</v>
      </c>
      <c r="S50" s="24"/>
      <c r="T50" s="24"/>
      <c r="U50" s="24"/>
      <c r="V50" s="41" t="s">
        <v>218</v>
      </c>
      <c r="W50" s="17">
        <v>121</v>
      </c>
      <c r="X50" s="17">
        <v>382</v>
      </c>
      <c r="Y50" s="17">
        <v>5</v>
      </c>
      <c r="Z50" s="17">
        <v>8</v>
      </c>
      <c r="AA50" s="24"/>
      <c r="AB50" s="24"/>
      <c r="AC50" s="24"/>
      <c r="AD50" s="24"/>
      <c r="AE50" s="24"/>
      <c r="AF50" s="24"/>
      <c r="AG50" s="24"/>
      <c r="AH50" s="24"/>
      <c r="AI50" s="24"/>
      <c r="AJ50" s="24"/>
      <c r="AK50" s="24"/>
      <c r="AL50" s="24"/>
      <c r="AM50" s="24" t="s">
        <v>59</v>
      </c>
      <c r="AN50" s="24" t="s">
        <v>121</v>
      </c>
      <c r="AO50" s="12" t="s">
        <v>61</v>
      </c>
      <c r="AP50" s="24" t="s">
        <v>62</v>
      </c>
      <c r="AQ50" s="12"/>
    </row>
    <row r="51" s="1" customFormat="1" ht="112" spans="1:43">
      <c r="A51" s="11" t="s">
        <v>219</v>
      </c>
      <c r="B51" s="12">
        <v>36</v>
      </c>
      <c r="C51" s="12" t="s">
        <v>57</v>
      </c>
      <c r="D51" s="21" t="s">
        <v>220</v>
      </c>
      <c r="E51" s="21" t="s">
        <v>221</v>
      </c>
      <c r="F51" s="12" t="s">
        <v>222</v>
      </c>
      <c r="G51" s="23" t="s">
        <v>56</v>
      </c>
      <c r="H51" s="12" t="s">
        <v>57</v>
      </c>
      <c r="I51" s="30">
        <v>1</v>
      </c>
      <c r="J51" s="30"/>
      <c r="K51" s="24"/>
      <c r="L51" s="24"/>
      <c r="M51" s="19">
        <f t="shared" si="3"/>
        <v>90</v>
      </c>
      <c r="N51" s="19">
        <v>90</v>
      </c>
      <c r="O51" s="24"/>
      <c r="P51" s="31">
        <f t="shared" si="5"/>
        <v>90</v>
      </c>
      <c r="Q51" s="12"/>
      <c r="R51" s="19">
        <v>90</v>
      </c>
      <c r="S51" s="24"/>
      <c r="T51" s="24"/>
      <c r="U51" s="24"/>
      <c r="V51" s="41" t="s">
        <v>223</v>
      </c>
      <c r="W51" s="12">
        <v>249</v>
      </c>
      <c r="X51" s="30">
        <v>775</v>
      </c>
      <c r="Y51" s="30">
        <v>54</v>
      </c>
      <c r="Z51" s="30">
        <v>90</v>
      </c>
      <c r="AA51" s="24"/>
      <c r="AB51" s="24"/>
      <c r="AC51" s="24"/>
      <c r="AD51" s="24"/>
      <c r="AE51" s="24"/>
      <c r="AF51" s="24"/>
      <c r="AG51" s="24"/>
      <c r="AH51" s="24"/>
      <c r="AI51" s="24"/>
      <c r="AJ51" s="24"/>
      <c r="AK51" s="24"/>
      <c r="AL51" s="24"/>
      <c r="AM51" s="24" t="s">
        <v>59</v>
      </c>
      <c r="AN51" s="24" t="s">
        <v>121</v>
      </c>
      <c r="AO51" s="12" t="s">
        <v>61</v>
      </c>
      <c r="AP51" s="24" t="s">
        <v>62</v>
      </c>
      <c r="AQ51" s="12"/>
    </row>
    <row r="52" s="1" customFormat="1" ht="98" spans="1:43">
      <c r="A52" s="11" t="s">
        <v>224</v>
      </c>
      <c r="B52" s="12">
        <v>37</v>
      </c>
      <c r="C52" s="12" t="s">
        <v>57</v>
      </c>
      <c r="D52" s="20" t="s">
        <v>225</v>
      </c>
      <c r="E52" s="20" t="s">
        <v>226</v>
      </c>
      <c r="F52" s="12" t="s">
        <v>227</v>
      </c>
      <c r="G52" s="12" t="s">
        <v>56</v>
      </c>
      <c r="H52" s="12" t="s">
        <v>57</v>
      </c>
      <c r="I52" s="30">
        <v>1</v>
      </c>
      <c r="J52" s="32"/>
      <c r="K52" s="19"/>
      <c r="L52" s="19"/>
      <c r="M52" s="19">
        <f t="shared" si="3"/>
        <v>98</v>
      </c>
      <c r="N52" s="19">
        <v>98</v>
      </c>
      <c r="O52" s="19"/>
      <c r="P52" s="31">
        <f t="shared" si="5"/>
        <v>98</v>
      </c>
      <c r="Q52" s="19"/>
      <c r="R52" s="19">
        <v>98</v>
      </c>
      <c r="S52" s="19"/>
      <c r="T52" s="12"/>
      <c r="U52" s="12"/>
      <c r="V52" s="41" t="s">
        <v>228</v>
      </c>
      <c r="W52" s="24">
        <v>310</v>
      </c>
      <c r="X52" s="24">
        <v>1160</v>
      </c>
      <c r="Y52" s="24">
        <v>14</v>
      </c>
      <c r="Z52" s="24">
        <v>26</v>
      </c>
      <c r="AA52" s="24"/>
      <c r="AB52" s="24"/>
      <c r="AC52" s="24"/>
      <c r="AD52" s="24"/>
      <c r="AE52" s="24"/>
      <c r="AF52" s="24"/>
      <c r="AG52" s="24"/>
      <c r="AH52" s="24"/>
      <c r="AI52" s="24"/>
      <c r="AJ52" s="12" t="s">
        <v>229</v>
      </c>
      <c r="AK52" s="24" t="s">
        <v>62</v>
      </c>
      <c r="AL52" s="24"/>
      <c r="AM52" s="24" t="s">
        <v>59</v>
      </c>
      <c r="AN52" s="24" t="s">
        <v>121</v>
      </c>
      <c r="AO52" s="12" t="s">
        <v>61</v>
      </c>
      <c r="AP52" s="24" t="s">
        <v>62</v>
      </c>
      <c r="AQ52" s="12"/>
    </row>
    <row r="53" s="1" customFormat="1" ht="98" spans="1:43">
      <c r="A53" s="11" t="s">
        <v>230</v>
      </c>
      <c r="B53" s="12">
        <v>38</v>
      </c>
      <c r="C53" s="12" t="s">
        <v>57</v>
      </c>
      <c r="D53" s="12" t="s">
        <v>231</v>
      </c>
      <c r="E53" s="12" t="s">
        <v>232</v>
      </c>
      <c r="F53" s="12" t="s">
        <v>233</v>
      </c>
      <c r="G53" s="12" t="s">
        <v>56</v>
      </c>
      <c r="H53" s="12" t="s">
        <v>207</v>
      </c>
      <c r="I53" s="30">
        <v>1643</v>
      </c>
      <c r="J53" s="30"/>
      <c r="K53" s="24"/>
      <c r="L53" s="24"/>
      <c r="M53" s="19">
        <f t="shared" si="3"/>
        <v>120</v>
      </c>
      <c r="N53" s="19">
        <v>120</v>
      </c>
      <c r="O53" s="24"/>
      <c r="P53" s="31">
        <f t="shared" si="5"/>
        <v>120</v>
      </c>
      <c r="Q53" s="24"/>
      <c r="R53" s="19"/>
      <c r="S53" s="24">
        <v>120</v>
      </c>
      <c r="T53" s="24"/>
      <c r="U53" s="24"/>
      <c r="V53" s="41" t="s">
        <v>234</v>
      </c>
      <c r="W53" s="34">
        <v>87</v>
      </c>
      <c r="X53" s="34">
        <v>205</v>
      </c>
      <c r="Y53" s="34">
        <v>11</v>
      </c>
      <c r="Z53" s="34">
        <v>21</v>
      </c>
      <c r="AA53" s="24"/>
      <c r="AB53" s="24"/>
      <c r="AC53" s="24"/>
      <c r="AD53" s="24"/>
      <c r="AE53" s="24"/>
      <c r="AF53" s="24"/>
      <c r="AG53" s="24"/>
      <c r="AH53" s="24"/>
      <c r="AI53" s="24"/>
      <c r="AJ53" s="24"/>
      <c r="AK53" s="24"/>
      <c r="AL53" s="24"/>
      <c r="AM53" s="24" t="s">
        <v>59</v>
      </c>
      <c r="AN53" s="24" t="s">
        <v>121</v>
      </c>
      <c r="AO53" s="12" t="s">
        <v>69</v>
      </c>
      <c r="AP53" s="24" t="s">
        <v>62</v>
      </c>
      <c r="AQ53" s="12"/>
    </row>
    <row r="54" s="1" customFormat="1" ht="98" spans="1:43">
      <c r="A54" s="11" t="s">
        <v>235</v>
      </c>
      <c r="B54" s="12">
        <v>39</v>
      </c>
      <c r="C54" s="12" t="s">
        <v>57</v>
      </c>
      <c r="D54" s="12" t="s">
        <v>236</v>
      </c>
      <c r="E54" s="12" t="s">
        <v>237</v>
      </c>
      <c r="F54" s="12" t="s">
        <v>238</v>
      </c>
      <c r="G54" s="12" t="s">
        <v>56</v>
      </c>
      <c r="H54" s="12" t="s">
        <v>207</v>
      </c>
      <c r="I54" s="30">
        <v>1930</v>
      </c>
      <c r="J54" s="30"/>
      <c r="K54" s="24"/>
      <c r="L54" s="24"/>
      <c r="M54" s="19">
        <f t="shared" si="3"/>
        <v>100</v>
      </c>
      <c r="N54" s="19">
        <v>100</v>
      </c>
      <c r="O54" s="24"/>
      <c r="P54" s="31">
        <f t="shared" si="5"/>
        <v>100</v>
      </c>
      <c r="Q54" s="24"/>
      <c r="R54" s="19"/>
      <c r="S54" s="24">
        <v>100</v>
      </c>
      <c r="T54" s="24"/>
      <c r="U54" s="24"/>
      <c r="V54" s="41" t="s">
        <v>239</v>
      </c>
      <c r="W54" s="34">
        <v>48</v>
      </c>
      <c r="X54" s="34">
        <v>112</v>
      </c>
      <c r="Y54" s="34">
        <v>9</v>
      </c>
      <c r="Z54" s="34">
        <v>24</v>
      </c>
      <c r="AA54" s="24"/>
      <c r="AB54" s="24"/>
      <c r="AC54" s="24"/>
      <c r="AD54" s="24"/>
      <c r="AE54" s="24"/>
      <c r="AF54" s="24"/>
      <c r="AG54" s="24"/>
      <c r="AH54" s="24"/>
      <c r="AI54" s="24"/>
      <c r="AJ54" s="24"/>
      <c r="AK54" s="24"/>
      <c r="AL54" s="24"/>
      <c r="AM54" s="24" t="s">
        <v>59</v>
      </c>
      <c r="AN54" s="24" t="s">
        <v>121</v>
      </c>
      <c r="AO54" s="12" t="s">
        <v>69</v>
      </c>
      <c r="AP54" s="24" t="s">
        <v>62</v>
      </c>
      <c r="AQ54" s="12"/>
    </row>
    <row r="55" s="1" customFormat="1" ht="98" spans="1:43">
      <c r="A55" s="11" t="s">
        <v>240</v>
      </c>
      <c r="B55" s="12">
        <v>40</v>
      </c>
      <c r="C55" s="12" t="s">
        <v>57</v>
      </c>
      <c r="D55" s="12" t="s">
        <v>241</v>
      </c>
      <c r="E55" s="12" t="s">
        <v>242</v>
      </c>
      <c r="F55" s="12" t="s">
        <v>243</v>
      </c>
      <c r="G55" s="12" t="s">
        <v>56</v>
      </c>
      <c r="H55" s="12" t="s">
        <v>207</v>
      </c>
      <c r="I55" s="30">
        <v>1214</v>
      </c>
      <c r="J55" s="30"/>
      <c r="K55" s="24"/>
      <c r="L55" s="24"/>
      <c r="M55" s="19">
        <f t="shared" si="3"/>
        <v>118</v>
      </c>
      <c r="N55" s="19">
        <v>118</v>
      </c>
      <c r="O55" s="24"/>
      <c r="P55" s="31">
        <f t="shared" si="5"/>
        <v>118</v>
      </c>
      <c r="Q55" s="12"/>
      <c r="R55" s="19"/>
      <c r="S55" s="24">
        <v>118</v>
      </c>
      <c r="T55" s="24"/>
      <c r="U55" s="24"/>
      <c r="V55" s="41" t="s">
        <v>244</v>
      </c>
      <c r="W55" s="34">
        <v>89</v>
      </c>
      <c r="X55" s="34">
        <v>201</v>
      </c>
      <c r="Y55" s="34">
        <v>8</v>
      </c>
      <c r="Z55" s="34">
        <v>14</v>
      </c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  <c r="AM55" s="24" t="s">
        <v>59</v>
      </c>
      <c r="AN55" s="24" t="s">
        <v>121</v>
      </c>
      <c r="AO55" s="12" t="s">
        <v>69</v>
      </c>
      <c r="AP55" s="24" t="s">
        <v>62</v>
      </c>
      <c r="AQ55" s="12"/>
    </row>
    <row r="56" s="2" customFormat="1" ht="84" spans="1:43">
      <c r="A56" s="11" t="s">
        <v>245</v>
      </c>
      <c r="B56" s="12">
        <v>41</v>
      </c>
      <c r="C56" s="12" t="s">
        <v>57</v>
      </c>
      <c r="D56" s="12" t="s">
        <v>246</v>
      </c>
      <c r="E56" s="20" t="s">
        <v>247</v>
      </c>
      <c r="F56" s="12" t="s">
        <v>248</v>
      </c>
      <c r="G56" s="12" t="s">
        <v>56</v>
      </c>
      <c r="H56" s="12" t="s">
        <v>143</v>
      </c>
      <c r="I56" s="19">
        <v>2.5</v>
      </c>
      <c r="J56" s="19"/>
      <c r="K56" s="24"/>
      <c r="L56" s="24"/>
      <c r="M56" s="19">
        <f t="shared" si="3"/>
        <v>84</v>
      </c>
      <c r="N56" s="19">
        <v>84</v>
      </c>
      <c r="O56" s="24"/>
      <c r="P56" s="31">
        <f t="shared" si="5"/>
        <v>84</v>
      </c>
      <c r="Q56" s="42"/>
      <c r="R56" s="19">
        <v>84</v>
      </c>
      <c r="S56" s="24"/>
      <c r="T56" s="24"/>
      <c r="U56" s="24"/>
      <c r="V56" s="41" t="s">
        <v>249</v>
      </c>
      <c r="W56" s="30">
        <v>71</v>
      </c>
      <c r="X56" s="30">
        <v>225</v>
      </c>
      <c r="Y56" s="30">
        <v>5</v>
      </c>
      <c r="Z56" s="30">
        <v>11</v>
      </c>
      <c r="AA56" s="30">
        <v>300</v>
      </c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 t="s">
        <v>59</v>
      </c>
      <c r="AN56" s="24" t="s">
        <v>121</v>
      </c>
      <c r="AO56" s="12" t="s">
        <v>76</v>
      </c>
      <c r="AP56" s="24" t="s">
        <v>62</v>
      </c>
      <c r="AQ56" s="12"/>
    </row>
    <row r="57" s="2" customFormat="1" ht="130" spans="1:43">
      <c r="A57" s="11" t="s">
        <v>250</v>
      </c>
      <c r="B57" s="12">
        <v>42</v>
      </c>
      <c r="C57" s="12" t="s">
        <v>57</v>
      </c>
      <c r="D57" s="12" t="s">
        <v>251</v>
      </c>
      <c r="E57" s="20" t="s">
        <v>252</v>
      </c>
      <c r="F57" s="20" t="s">
        <v>253</v>
      </c>
      <c r="G57" s="12" t="s">
        <v>56</v>
      </c>
      <c r="H57" s="12" t="s">
        <v>143</v>
      </c>
      <c r="I57" s="19">
        <v>1.49</v>
      </c>
      <c r="J57" s="19"/>
      <c r="K57" s="24"/>
      <c r="L57" s="24"/>
      <c r="M57" s="19">
        <f t="shared" si="3"/>
        <v>52.04287</v>
      </c>
      <c r="N57" s="36">
        <v>52.04287</v>
      </c>
      <c r="O57" s="24"/>
      <c r="P57" s="31">
        <f t="shared" si="5"/>
        <v>52.04287</v>
      </c>
      <c r="Q57" s="42"/>
      <c r="R57" s="36">
        <v>52.04287</v>
      </c>
      <c r="S57" s="24"/>
      <c r="T57" s="24"/>
      <c r="U57" s="24"/>
      <c r="V57" s="41" t="s">
        <v>254</v>
      </c>
      <c r="W57" s="30">
        <v>92</v>
      </c>
      <c r="X57" s="30">
        <v>226</v>
      </c>
      <c r="Y57" s="30">
        <v>4</v>
      </c>
      <c r="Z57" s="30">
        <v>7</v>
      </c>
      <c r="AA57" s="30">
        <v>300</v>
      </c>
      <c r="AB57" s="24"/>
      <c r="AC57" s="24"/>
      <c r="AD57" s="24"/>
      <c r="AE57" s="24"/>
      <c r="AF57" s="24"/>
      <c r="AG57" s="24"/>
      <c r="AH57" s="24"/>
      <c r="AI57" s="24"/>
      <c r="AJ57" s="24"/>
      <c r="AK57" s="24"/>
      <c r="AL57" s="24"/>
      <c r="AM57" s="24" t="s">
        <v>59</v>
      </c>
      <c r="AN57" s="24" t="s">
        <v>121</v>
      </c>
      <c r="AO57" s="12" t="s">
        <v>76</v>
      </c>
      <c r="AP57" s="24" t="s">
        <v>62</v>
      </c>
      <c r="AQ57" s="12"/>
    </row>
    <row r="58" s="2" customFormat="1" ht="84" spans="1:43">
      <c r="A58" s="11" t="s">
        <v>255</v>
      </c>
      <c r="B58" s="12">
        <v>43</v>
      </c>
      <c r="C58" s="12" t="s">
        <v>57</v>
      </c>
      <c r="D58" s="12" t="s">
        <v>256</v>
      </c>
      <c r="E58" s="12" t="s">
        <v>257</v>
      </c>
      <c r="F58" s="12" t="s">
        <v>258</v>
      </c>
      <c r="G58" s="12" t="s">
        <v>56</v>
      </c>
      <c r="H58" s="12" t="s">
        <v>207</v>
      </c>
      <c r="I58" s="19">
        <v>183</v>
      </c>
      <c r="J58" s="19"/>
      <c r="K58" s="24"/>
      <c r="L58" s="24"/>
      <c r="M58" s="19">
        <f t="shared" si="3"/>
        <v>3.66</v>
      </c>
      <c r="N58" s="19">
        <v>3.66</v>
      </c>
      <c r="O58" s="24"/>
      <c r="P58" s="31">
        <f t="shared" si="5"/>
        <v>3.66</v>
      </c>
      <c r="Q58" s="42"/>
      <c r="R58" s="19">
        <v>3.66</v>
      </c>
      <c r="S58" s="24"/>
      <c r="T58" s="24"/>
      <c r="U58" s="24"/>
      <c r="V58" s="41" t="s">
        <v>259</v>
      </c>
      <c r="W58" s="30">
        <v>54</v>
      </c>
      <c r="X58" s="30">
        <v>143</v>
      </c>
      <c r="Y58" s="30">
        <v>2</v>
      </c>
      <c r="Z58" s="30">
        <v>3</v>
      </c>
      <c r="AA58" s="30">
        <v>300</v>
      </c>
      <c r="AB58" s="24"/>
      <c r="AC58" s="24"/>
      <c r="AD58" s="24"/>
      <c r="AE58" s="24"/>
      <c r="AF58" s="24"/>
      <c r="AG58" s="24"/>
      <c r="AH58" s="24"/>
      <c r="AI58" s="24"/>
      <c r="AJ58" s="24"/>
      <c r="AK58" s="24"/>
      <c r="AL58" s="24"/>
      <c r="AM58" s="24" t="s">
        <v>59</v>
      </c>
      <c r="AN58" s="24" t="s">
        <v>121</v>
      </c>
      <c r="AO58" s="12" t="s">
        <v>76</v>
      </c>
      <c r="AP58" s="24" t="s">
        <v>62</v>
      </c>
      <c r="AQ58" s="12"/>
    </row>
    <row r="59" s="2" customFormat="1" ht="84" spans="1:43">
      <c r="A59" s="11" t="s">
        <v>260</v>
      </c>
      <c r="B59" s="12">
        <v>44</v>
      </c>
      <c r="C59" s="12" t="s">
        <v>57</v>
      </c>
      <c r="D59" s="12" t="s">
        <v>261</v>
      </c>
      <c r="E59" s="12" t="s">
        <v>262</v>
      </c>
      <c r="F59" s="12" t="s">
        <v>263</v>
      </c>
      <c r="G59" s="12" t="s">
        <v>56</v>
      </c>
      <c r="H59" s="12" t="s">
        <v>143</v>
      </c>
      <c r="I59" s="19">
        <v>2.7</v>
      </c>
      <c r="J59" s="19"/>
      <c r="K59" s="24"/>
      <c r="L59" s="24"/>
      <c r="M59" s="19">
        <f t="shared" si="3"/>
        <v>135.5</v>
      </c>
      <c r="N59" s="19">
        <v>135.5</v>
      </c>
      <c r="O59" s="24"/>
      <c r="P59" s="31">
        <f t="shared" si="5"/>
        <v>135.5</v>
      </c>
      <c r="Q59" s="42"/>
      <c r="R59" s="19">
        <v>135.5</v>
      </c>
      <c r="S59" s="24"/>
      <c r="T59" s="24"/>
      <c r="U59" s="24"/>
      <c r="V59" s="41" t="s">
        <v>264</v>
      </c>
      <c r="W59" s="30">
        <v>98</v>
      </c>
      <c r="X59" s="30">
        <v>368</v>
      </c>
      <c r="Y59" s="30">
        <v>21</v>
      </c>
      <c r="Z59" s="30">
        <v>33</v>
      </c>
      <c r="AA59" s="30">
        <v>300</v>
      </c>
      <c r="AB59" s="24"/>
      <c r="AC59" s="24"/>
      <c r="AD59" s="24"/>
      <c r="AE59" s="24"/>
      <c r="AF59" s="24"/>
      <c r="AG59" s="24"/>
      <c r="AH59" s="24"/>
      <c r="AI59" s="24"/>
      <c r="AJ59" s="24"/>
      <c r="AK59" s="24"/>
      <c r="AL59" s="24"/>
      <c r="AM59" s="24" t="s">
        <v>59</v>
      </c>
      <c r="AN59" s="24" t="s">
        <v>121</v>
      </c>
      <c r="AO59" s="12" t="s">
        <v>76</v>
      </c>
      <c r="AP59" s="24" t="s">
        <v>62</v>
      </c>
      <c r="AQ59" s="12"/>
    </row>
    <row r="60" s="2" customFormat="1" ht="98" spans="1:43">
      <c r="A60" s="11" t="s">
        <v>265</v>
      </c>
      <c r="B60" s="12">
        <v>45</v>
      </c>
      <c r="C60" s="12" t="s">
        <v>57</v>
      </c>
      <c r="D60" s="12" t="s">
        <v>266</v>
      </c>
      <c r="E60" s="20" t="s">
        <v>267</v>
      </c>
      <c r="F60" s="20" t="s">
        <v>268</v>
      </c>
      <c r="G60" s="12" t="s">
        <v>56</v>
      </c>
      <c r="H60" s="12" t="s">
        <v>143</v>
      </c>
      <c r="I60" s="19">
        <v>1.55</v>
      </c>
      <c r="J60" s="19"/>
      <c r="K60" s="24"/>
      <c r="L60" s="24"/>
      <c r="M60" s="19">
        <f t="shared" si="3"/>
        <v>17.5667</v>
      </c>
      <c r="N60" s="36">
        <v>17.5667</v>
      </c>
      <c r="O60" s="24"/>
      <c r="P60" s="31">
        <f t="shared" si="5"/>
        <v>17.5667</v>
      </c>
      <c r="Q60" s="42"/>
      <c r="R60" s="36">
        <v>17.5667</v>
      </c>
      <c r="S60" s="24"/>
      <c r="T60" s="24"/>
      <c r="U60" s="24"/>
      <c r="V60" s="41" t="s">
        <v>269</v>
      </c>
      <c r="W60" s="30">
        <v>111</v>
      </c>
      <c r="X60" s="30">
        <v>320</v>
      </c>
      <c r="Y60" s="30">
        <v>11</v>
      </c>
      <c r="Z60" s="30">
        <v>32</v>
      </c>
      <c r="AA60" s="30">
        <v>300</v>
      </c>
      <c r="AB60" s="24"/>
      <c r="AC60" s="24"/>
      <c r="AD60" s="24"/>
      <c r="AE60" s="24"/>
      <c r="AF60" s="24"/>
      <c r="AG60" s="24"/>
      <c r="AH60" s="24"/>
      <c r="AI60" s="24"/>
      <c r="AJ60" s="24"/>
      <c r="AK60" s="24"/>
      <c r="AL60" s="24"/>
      <c r="AM60" s="24" t="s">
        <v>270</v>
      </c>
      <c r="AN60" s="24" t="s">
        <v>121</v>
      </c>
      <c r="AO60" s="12" t="s">
        <v>76</v>
      </c>
      <c r="AP60" s="24" t="s">
        <v>62</v>
      </c>
      <c r="AQ60" s="12"/>
    </row>
    <row r="61" s="2" customFormat="1" ht="98" spans="1:43">
      <c r="A61" s="11" t="s">
        <v>271</v>
      </c>
      <c r="B61" s="12">
        <v>46</v>
      </c>
      <c r="C61" s="12" t="s">
        <v>57</v>
      </c>
      <c r="D61" s="12" t="s">
        <v>272</v>
      </c>
      <c r="E61" s="12" t="s">
        <v>273</v>
      </c>
      <c r="F61" s="12" t="s">
        <v>274</v>
      </c>
      <c r="G61" s="12" t="s">
        <v>56</v>
      </c>
      <c r="H61" s="12" t="s">
        <v>57</v>
      </c>
      <c r="I61" s="12">
        <v>1</v>
      </c>
      <c r="J61" s="30"/>
      <c r="K61" s="24"/>
      <c r="L61" s="24"/>
      <c r="M61" s="19">
        <f t="shared" si="3"/>
        <v>126</v>
      </c>
      <c r="N61" s="19">
        <v>126</v>
      </c>
      <c r="O61" s="24"/>
      <c r="P61" s="31">
        <f t="shared" si="5"/>
        <v>126</v>
      </c>
      <c r="Q61" s="42"/>
      <c r="R61" s="19">
        <v>126</v>
      </c>
      <c r="S61" s="24"/>
      <c r="T61" s="24"/>
      <c r="U61" s="24"/>
      <c r="V61" s="41" t="s">
        <v>275</v>
      </c>
      <c r="W61" s="12">
        <v>328</v>
      </c>
      <c r="X61" s="12">
        <v>926</v>
      </c>
      <c r="Y61" s="12">
        <v>3</v>
      </c>
      <c r="Z61" s="12">
        <v>5</v>
      </c>
      <c r="AA61" s="24"/>
      <c r="AB61" s="24"/>
      <c r="AC61" s="24"/>
      <c r="AD61" s="24"/>
      <c r="AE61" s="24"/>
      <c r="AF61" s="24"/>
      <c r="AG61" s="24"/>
      <c r="AH61" s="24"/>
      <c r="AI61" s="24"/>
      <c r="AJ61" s="24"/>
      <c r="AK61" s="24"/>
      <c r="AL61" s="24"/>
      <c r="AM61" s="24" t="s">
        <v>270</v>
      </c>
      <c r="AN61" s="24" t="s">
        <v>121</v>
      </c>
      <c r="AO61" s="12" t="s">
        <v>82</v>
      </c>
      <c r="AP61" s="12" t="s">
        <v>82</v>
      </c>
      <c r="AQ61" s="12"/>
    </row>
    <row r="62" s="2" customFormat="1" ht="98" spans="1:43">
      <c r="A62" s="11" t="s">
        <v>276</v>
      </c>
      <c r="B62" s="12">
        <v>47</v>
      </c>
      <c r="C62" s="12" t="s">
        <v>57</v>
      </c>
      <c r="D62" s="12" t="s">
        <v>277</v>
      </c>
      <c r="E62" s="12" t="s">
        <v>278</v>
      </c>
      <c r="F62" s="12" t="s">
        <v>279</v>
      </c>
      <c r="G62" s="12" t="s">
        <v>56</v>
      </c>
      <c r="H62" s="12" t="s">
        <v>57</v>
      </c>
      <c r="I62" s="12">
        <v>1</v>
      </c>
      <c r="J62" s="30"/>
      <c r="K62" s="24"/>
      <c r="L62" s="24"/>
      <c r="M62" s="19">
        <f t="shared" si="3"/>
        <v>28</v>
      </c>
      <c r="N62" s="19">
        <v>28</v>
      </c>
      <c r="O62" s="24"/>
      <c r="P62" s="31">
        <f t="shared" si="5"/>
        <v>28</v>
      </c>
      <c r="Q62" s="42"/>
      <c r="R62" s="19">
        <v>28</v>
      </c>
      <c r="S62" s="24"/>
      <c r="T62" s="24"/>
      <c r="U62" s="24"/>
      <c r="V62" s="41" t="s">
        <v>280</v>
      </c>
      <c r="W62" s="12">
        <v>80</v>
      </c>
      <c r="X62" s="12">
        <v>229</v>
      </c>
      <c r="Y62" s="12">
        <v>9</v>
      </c>
      <c r="Z62" s="12">
        <v>18</v>
      </c>
      <c r="AA62" s="24"/>
      <c r="AB62" s="24"/>
      <c r="AC62" s="24"/>
      <c r="AD62" s="24"/>
      <c r="AE62" s="24"/>
      <c r="AF62" s="24"/>
      <c r="AG62" s="24"/>
      <c r="AH62" s="24"/>
      <c r="AI62" s="24"/>
      <c r="AJ62" s="24"/>
      <c r="AK62" s="24"/>
      <c r="AL62" s="24"/>
      <c r="AM62" s="24" t="s">
        <v>270</v>
      </c>
      <c r="AN62" s="24" t="s">
        <v>121</v>
      </c>
      <c r="AO62" s="12" t="s">
        <v>82</v>
      </c>
      <c r="AP62" s="12" t="s">
        <v>82</v>
      </c>
      <c r="AQ62" s="12"/>
    </row>
    <row r="63" s="2" customFormat="1" ht="84" spans="1:43">
      <c r="A63" s="11" t="s">
        <v>281</v>
      </c>
      <c r="B63" s="12">
        <v>48</v>
      </c>
      <c r="C63" s="12" t="s">
        <v>57</v>
      </c>
      <c r="D63" s="12" t="s">
        <v>282</v>
      </c>
      <c r="E63" s="14" t="s">
        <v>283</v>
      </c>
      <c r="F63" s="14" t="s">
        <v>284</v>
      </c>
      <c r="G63" s="14" t="s">
        <v>56</v>
      </c>
      <c r="H63" s="14" t="s">
        <v>143</v>
      </c>
      <c r="I63" s="37">
        <v>3.9</v>
      </c>
      <c r="J63" s="30"/>
      <c r="K63" s="24"/>
      <c r="L63" s="24"/>
      <c r="M63" s="19">
        <f t="shared" si="3"/>
        <v>190</v>
      </c>
      <c r="N63" s="19">
        <v>190</v>
      </c>
      <c r="O63" s="24"/>
      <c r="P63" s="31">
        <f t="shared" si="5"/>
        <v>190</v>
      </c>
      <c r="Q63" s="42"/>
      <c r="R63" s="19">
        <v>190</v>
      </c>
      <c r="S63" s="24"/>
      <c r="T63" s="24"/>
      <c r="U63" s="24"/>
      <c r="V63" s="41" t="s">
        <v>285</v>
      </c>
      <c r="W63" s="17">
        <v>408</v>
      </c>
      <c r="X63" s="17">
        <v>1023</v>
      </c>
      <c r="Y63" s="17">
        <v>38</v>
      </c>
      <c r="Z63" s="17">
        <v>114</v>
      </c>
      <c r="AA63" s="17">
        <v>100</v>
      </c>
      <c r="AB63" s="17">
        <v>5</v>
      </c>
      <c r="AC63" s="24"/>
      <c r="AD63" s="24"/>
      <c r="AE63" s="24"/>
      <c r="AF63" s="24"/>
      <c r="AG63" s="24"/>
      <c r="AH63" s="24"/>
      <c r="AI63" s="24"/>
      <c r="AJ63" s="24"/>
      <c r="AK63" s="24"/>
      <c r="AL63" s="24"/>
      <c r="AM63" s="24" t="s">
        <v>270</v>
      </c>
      <c r="AN63" s="24" t="s">
        <v>121</v>
      </c>
      <c r="AO63" s="12" t="s">
        <v>89</v>
      </c>
      <c r="AP63" s="24" t="s">
        <v>62</v>
      </c>
      <c r="AQ63" s="12"/>
    </row>
    <row r="64" s="2" customFormat="1" ht="56" spans="1:43">
      <c r="A64" s="11" t="s">
        <v>286</v>
      </c>
      <c r="B64" s="12">
        <v>49</v>
      </c>
      <c r="C64" s="12" t="s">
        <v>57</v>
      </c>
      <c r="D64" s="12" t="s">
        <v>287</v>
      </c>
      <c r="E64" s="24" t="s">
        <v>288</v>
      </c>
      <c r="F64" s="14" t="s">
        <v>289</v>
      </c>
      <c r="G64" s="14" t="s">
        <v>56</v>
      </c>
      <c r="H64" s="14" t="s">
        <v>143</v>
      </c>
      <c r="I64" s="17">
        <v>2</v>
      </c>
      <c r="J64" s="30"/>
      <c r="K64" s="24"/>
      <c r="L64" s="24"/>
      <c r="M64" s="19">
        <f t="shared" si="3"/>
        <v>60</v>
      </c>
      <c r="N64" s="19">
        <v>60</v>
      </c>
      <c r="O64" s="24"/>
      <c r="P64" s="31">
        <f t="shared" si="5"/>
        <v>60</v>
      </c>
      <c r="Q64" s="42"/>
      <c r="R64" s="19">
        <v>60</v>
      </c>
      <c r="S64" s="24"/>
      <c r="T64" s="24"/>
      <c r="U64" s="24"/>
      <c r="V64" s="41" t="s">
        <v>290</v>
      </c>
      <c r="W64" s="17">
        <v>318</v>
      </c>
      <c r="X64" s="17">
        <v>933</v>
      </c>
      <c r="Y64" s="17">
        <v>19</v>
      </c>
      <c r="Z64" s="17">
        <v>58</v>
      </c>
      <c r="AA64" s="17">
        <v>100</v>
      </c>
      <c r="AB64" s="24"/>
      <c r="AC64" s="24"/>
      <c r="AD64" s="24"/>
      <c r="AE64" s="24"/>
      <c r="AF64" s="24"/>
      <c r="AG64" s="24"/>
      <c r="AH64" s="24"/>
      <c r="AI64" s="24"/>
      <c r="AJ64" s="24"/>
      <c r="AK64" s="24"/>
      <c r="AL64" s="24"/>
      <c r="AM64" s="24" t="s">
        <v>59</v>
      </c>
      <c r="AN64" s="24" t="s">
        <v>121</v>
      </c>
      <c r="AO64" s="12" t="s">
        <v>89</v>
      </c>
      <c r="AP64" s="24" t="s">
        <v>62</v>
      </c>
      <c r="AQ64" s="12"/>
    </row>
    <row r="65" s="1" customFormat="1" ht="84" spans="1:43">
      <c r="A65" s="11" t="s">
        <v>291</v>
      </c>
      <c r="B65" s="12">
        <v>50</v>
      </c>
      <c r="C65" s="12" t="s">
        <v>57</v>
      </c>
      <c r="D65" s="12" t="s">
        <v>292</v>
      </c>
      <c r="E65" s="24" t="s">
        <v>293</v>
      </c>
      <c r="F65" s="14" t="s">
        <v>294</v>
      </c>
      <c r="G65" s="14" t="s">
        <v>56</v>
      </c>
      <c r="H65" s="14" t="s">
        <v>119</v>
      </c>
      <c r="I65" s="17">
        <v>1</v>
      </c>
      <c r="J65" s="17"/>
      <c r="K65" s="24"/>
      <c r="L65" s="24"/>
      <c r="M65" s="19">
        <f t="shared" si="3"/>
        <v>13</v>
      </c>
      <c r="N65" s="32">
        <v>13</v>
      </c>
      <c r="O65" s="24"/>
      <c r="P65" s="31">
        <f t="shared" si="5"/>
        <v>13</v>
      </c>
      <c r="Q65" s="24"/>
      <c r="R65" s="32">
        <v>13</v>
      </c>
      <c r="S65" s="24"/>
      <c r="T65" s="24"/>
      <c r="U65" s="24"/>
      <c r="V65" s="41" t="s">
        <v>295</v>
      </c>
      <c r="W65" s="17">
        <v>113</v>
      </c>
      <c r="X65" s="17">
        <v>337</v>
      </c>
      <c r="Y65" s="17">
        <v>11</v>
      </c>
      <c r="Z65" s="17">
        <v>23</v>
      </c>
      <c r="AA65" s="17">
        <v>150</v>
      </c>
      <c r="AB65" s="24"/>
      <c r="AC65" s="24"/>
      <c r="AD65" s="24"/>
      <c r="AE65" s="24"/>
      <c r="AF65" s="24"/>
      <c r="AG65" s="24"/>
      <c r="AH65" s="24"/>
      <c r="AI65" s="24"/>
      <c r="AJ65" s="24"/>
      <c r="AK65" s="24"/>
      <c r="AL65" s="24"/>
      <c r="AM65" s="24" t="s">
        <v>59</v>
      </c>
      <c r="AN65" s="24" t="s">
        <v>121</v>
      </c>
      <c r="AO65" s="12" t="s">
        <v>89</v>
      </c>
      <c r="AP65" s="24" t="s">
        <v>62</v>
      </c>
      <c r="AQ65" s="12"/>
    </row>
    <row r="66" s="1" customFormat="1" ht="84" spans="1:43">
      <c r="A66" s="11" t="s">
        <v>296</v>
      </c>
      <c r="B66" s="12">
        <v>51</v>
      </c>
      <c r="C66" s="12" t="s">
        <v>57</v>
      </c>
      <c r="D66" s="12" t="s">
        <v>297</v>
      </c>
      <c r="E66" s="17" t="s">
        <v>298</v>
      </c>
      <c r="F66" s="17" t="s">
        <v>299</v>
      </c>
      <c r="G66" s="14" t="s">
        <v>56</v>
      </c>
      <c r="H66" s="14" t="s">
        <v>119</v>
      </c>
      <c r="I66" s="17">
        <v>3</v>
      </c>
      <c r="J66" s="17"/>
      <c r="K66" s="17"/>
      <c r="L66" s="24"/>
      <c r="M66" s="19">
        <f t="shared" si="3"/>
        <v>22</v>
      </c>
      <c r="N66" s="19">
        <v>22</v>
      </c>
      <c r="O66" s="24"/>
      <c r="P66" s="31">
        <f t="shared" si="5"/>
        <v>22</v>
      </c>
      <c r="Q66" s="24"/>
      <c r="R66" s="19">
        <v>22</v>
      </c>
      <c r="S66" s="24"/>
      <c r="T66" s="24"/>
      <c r="U66" s="24"/>
      <c r="V66" s="41" t="s">
        <v>300</v>
      </c>
      <c r="W66" s="17">
        <v>113</v>
      </c>
      <c r="X66" s="17">
        <v>337</v>
      </c>
      <c r="Y66" s="17">
        <v>11</v>
      </c>
      <c r="Z66" s="17">
        <v>23</v>
      </c>
      <c r="AA66" s="17">
        <v>150</v>
      </c>
      <c r="AB66" s="24"/>
      <c r="AC66" s="24"/>
      <c r="AD66" s="24"/>
      <c r="AE66" s="24"/>
      <c r="AF66" s="24"/>
      <c r="AG66" s="24"/>
      <c r="AH66" s="24"/>
      <c r="AI66" s="24"/>
      <c r="AJ66" s="24"/>
      <c r="AK66" s="24"/>
      <c r="AL66" s="24"/>
      <c r="AM66" s="24" t="s">
        <v>59</v>
      </c>
      <c r="AN66" s="24" t="s">
        <v>121</v>
      </c>
      <c r="AO66" s="12" t="s">
        <v>89</v>
      </c>
      <c r="AP66" s="24" t="s">
        <v>62</v>
      </c>
      <c r="AQ66" s="12"/>
    </row>
    <row r="67" s="2" customFormat="1" ht="84" spans="1:43">
      <c r="A67" s="11" t="s">
        <v>301</v>
      </c>
      <c r="B67" s="12">
        <v>52</v>
      </c>
      <c r="C67" s="12" t="s">
        <v>57</v>
      </c>
      <c r="D67" s="14" t="s">
        <v>302</v>
      </c>
      <c r="E67" s="17" t="s">
        <v>303</v>
      </c>
      <c r="F67" s="12" t="s">
        <v>304</v>
      </c>
      <c r="G67" s="14" t="s">
        <v>56</v>
      </c>
      <c r="H67" s="12" t="s">
        <v>57</v>
      </c>
      <c r="I67" s="17">
        <v>3</v>
      </c>
      <c r="J67" s="17"/>
      <c r="K67" s="34"/>
      <c r="L67" s="34"/>
      <c r="M67" s="19">
        <f t="shared" si="3"/>
        <v>19</v>
      </c>
      <c r="N67" s="32">
        <v>19</v>
      </c>
      <c r="O67" s="34"/>
      <c r="P67" s="31">
        <f t="shared" si="5"/>
        <v>19</v>
      </c>
      <c r="Q67" s="42"/>
      <c r="R67" s="32">
        <v>19</v>
      </c>
      <c r="S67" s="34"/>
      <c r="T67" s="34"/>
      <c r="U67" s="34"/>
      <c r="V67" s="41" t="s">
        <v>305</v>
      </c>
      <c r="W67" s="17">
        <v>452</v>
      </c>
      <c r="X67" s="34">
        <v>873</v>
      </c>
      <c r="Y67" s="34">
        <v>52</v>
      </c>
      <c r="Z67" s="34">
        <v>156</v>
      </c>
      <c r="AA67" s="34">
        <v>100</v>
      </c>
      <c r="AB67" s="24"/>
      <c r="AC67" s="24"/>
      <c r="AD67" s="24"/>
      <c r="AE67" s="24"/>
      <c r="AF67" s="24"/>
      <c r="AG67" s="24"/>
      <c r="AH67" s="24"/>
      <c r="AI67" s="24"/>
      <c r="AJ67" s="24"/>
      <c r="AK67" s="24"/>
      <c r="AL67" s="24"/>
      <c r="AM67" s="24" t="s">
        <v>270</v>
      </c>
      <c r="AN67" s="24" t="s">
        <v>121</v>
      </c>
      <c r="AO67" s="12" t="s">
        <v>89</v>
      </c>
      <c r="AP67" s="24" t="s">
        <v>62</v>
      </c>
      <c r="AQ67" s="12"/>
    </row>
    <row r="68" s="2" customFormat="1" ht="84" spans="1:43">
      <c r="A68" s="11" t="s">
        <v>306</v>
      </c>
      <c r="B68" s="12">
        <v>53</v>
      </c>
      <c r="C68" s="12" t="s">
        <v>57</v>
      </c>
      <c r="D68" s="17" t="s">
        <v>307</v>
      </c>
      <c r="E68" s="14" t="s">
        <v>308</v>
      </c>
      <c r="F68" s="17" t="s">
        <v>309</v>
      </c>
      <c r="G68" s="17" t="s">
        <v>56</v>
      </c>
      <c r="H68" s="17" t="s">
        <v>143</v>
      </c>
      <c r="I68" s="37">
        <v>1.6</v>
      </c>
      <c r="J68" s="37"/>
      <c r="K68" s="24"/>
      <c r="L68" s="24"/>
      <c r="M68" s="19">
        <f t="shared" si="3"/>
        <v>51</v>
      </c>
      <c r="N68" s="32">
        <v>51</v>
      </c>
      <c r="O68" s="24"/>
      <c r="P68" s="31">
        <f t="shared" si="5"/>
        <v>51</v>
      </c>
      <c r="Q68" s="42"/>
      <c r="R68" s="32">
        <v>51</v>
      </c>
      <c r="S68" s="24"/>
      <c r="T68" s="24"/>
      <c r="U68" s="24"/>
      <c r="V68" s="41" t="s">
        <v>310</v>
      </c>
      <c r="W68" s="17">
        <v>276</v>
      </c>
      <c r="X68" s="17">
        <v>837</v>
      </c>
      <c r="Y68" s="17">
        <v>11</v>
      </c>
      <c r="Z68" s="17">
        <v>33</v>
      </c>
      <c r="AA68" s="17">
        <v>100</v>
      </c>
      <c r="AB68" s="24"/>
      <c r="AC68" s="24"/>
      <c r="AD68" s="24"/>
      <c r="AE68" s="24"/>
      <c r="AF68" s="24"/>
      <c r="AG68" s="24"/>
      <c r="AH68" s="24"/>
      <c r="AI68" s="24"/>
      <c r="AJ68" s="24"/>
      <c r="AK68" s="24"/>
      <c r="AL68" s="24"/>
      <c r="AM68" s="24" t="s">
        <v>270</v>
      </c>
      <c r="AN68" s="24" t="s">
        <v>121</v>
      </c>
      <c r="AO68" s="12" t="s">
        <v>89</v>
      </c>
      <c r="AP68" s="24" t="s">
        <v>62</v>
      </c>
      <c r="AQ68" s="12"/>
    </row>
    <row r="69" s="1" customFormat="1" ht="84" spans="1:43">
      <c r="A69" s="11" t="s">
        <v>311</v>
      </c>
      <c r="B69" s="12">
        <v>54</v>
      </c>
      <c r="C69" s="12" t="s">
        <v>57</v>
      </c>
      <c r="D69" s="12" t="s">
        <v>312</v>
      </c>
      <c r="E69" s="12" t="s">
        <v>313</v>
      </c>
      <c r="F69" s="12" t="s">
        <v>314</v>
      </c>
      <c r="G69" s="12" t="s">
        <v>56</v>
      </c>
      <c r="H69" s="14" t="s">
        <v>143</v>
      </c>
      <c r="I69" s="19">
        <v>0.83</v>
      </c>
      <c r="J69" s="24">
        <f>I69</f>
        <v>0.83</v>
      </c>
      <c r="K69" s="24">
        <v>29.54</v>
      </c>
      <c r="L69" s="24">
        <v>29.25</v>
      </c>
      <c r="M69" s="19">
        <f t="shared" si="3"/>
        <v>24.5175</v>
      </c>
      <c r="N69" s="19">
        <v>24.2775</v>
      </c>
      <c r="O69" s="19">
        <v>0.24</v>
      </c>
      <c r="P69" s="31">
        <f t="shared" si="5"/>
        <v>24.5175</v>
      </c>
      <c r="Q69" s="12"/>
      <c r="R69" s="19">
        <v>24.2775</v>
      </c>
      <c r="S69" s="24"/>
      <c r="T69" s="24"/>
      <c r="U69" s="24">
        <v>0.24</v>
      </c>
      <c r="V69" s="41" t="s">
        <v>315</v>
      </c>
      <c r="W69" s="24">
        <v>113</v>
      </c>
      <c r="X69" s="24">
        <v>337</v>
      </c>
      <c r="Y69" s="24">
        <v>7</v>
      </c>
      <c r="Z69" s="24">
        <v>16</v>
      </c>
      <c r="AA69" s="24"/>
      <c r="AB69" s="24"/>
      <c r="AC69" s="24"/>
      <c r="AD69" s="24"/>
      <c r="AE69" s="24"/>
      <c r="AF69" s="24"/>
      <c r="AG69" s="24"/>
      <c r="AH69" s="24"/>
      <c r="AI69" s="24"/>
      <c r="AJ69" s="24"/>
      <c r="AK69" s="24"/>
      <c r="AL69" s="24"/>
      <c r="AM69" s="24" t="s">
        <v>270</v>
      </c>
      <c r="AN69" s="24" t="s">
        <v>121</v>
      </c>
      <c r="AO69" s="12" t="s">
        <v>97</v>
      </c>
      <c r="AP69" s="12" t="s">
        <v>316</v>
      </c>
      <c r="AQ69" s="12"/>
    </row>
    <row r="70" s="1" customFormat="1" ht="84" spans="1:43">
      <c r="A70" s="11" t="s">
        <v>317</v>
      </c>
      <c r="B70" s="12">
        <v>55</v>
      </c>
      <c r="C70" s="12" t="s">
        <v>57</v>
      </c>
      <c r="D70" s="12" t="s">
        <v>318</v>
      </c>
      <c r="E70" s="14" t="s">
        <v>319</v>
      </c>
      <c r="F70" s="14" t="s">
        <v>320</v>
      </c>
      <c r="G70" s="14" t="s">
        <v>56</v>
      </c>
      <c r="H70" s="14" t="s">
        <v>143</v>
      </c>
      <c r="I70" s="32">
        <v>1.2</v>
      </c>
      <c r="J70" s="30"/>
      <c r="K70" s="19">
        <f>M70/I70</f>
        <v>40.1666666666667</v>
      </c>
      <c r="L70" s="19">
        <f>M70/I70</f>
        <v>40.1666666666667</v>
      </c>
      <c r="M70" s="19">
        <f t="shared" si="3"/>
        <v>48.2</v>
      </c>
      <c r="N70" s="24">
        <f>R70</f>
        <v>48.2</v>
      </c>
      <c r="O70" s="24"/>
      <c r="P70" s="31">
        <f t="shared" si="5"/>
        <v>48.2</v>
      </c>
      <c r="Q70" s="24"/>
      <c r="R70" s="32">
        <v>48.2</v>
      </c>
      <c r="S70" s="24"/>
      <c r="T70" s="24"/>
      <c r="U70" s="24"/>
      <c r="V70" s="41" t="s">
        <v>321</v>
      </c>
      <c r="W70" s="34">
        <v>132</v>
      </c>
      <c r="X70" s="34">
        <v>355</v>
      </c>
      <c r="Y70" s="34">
        <v>15</v>
      </c>
      <c r="Z70" s="34">
        <v>33</v>
      </c>
      <c r="AA70" s="24"/>
      <c r="AB70" s="24"/>
      <c r="AC70" s="24"/>
      <c r="AD70" s="24"/>
      <c r="AE70" s="24"/>
      <c r="AF70" s="24"/>
      <c r="AG70" s="24"/>
      <c r="AH70" s="24"/>
      <c r="AI70" s="24"/>
      <c r="AJ70" s="24"/>
      <c r="AK70" s="24"/>
      <c r="AL70" s="24"/>
      <c r="AM70" s="24" t="s">
        <v>270</v>
      </c>
      <c r="AN70" s="24" t="s">
        <v>121</v>
      </c>
      <c r="AO70" s="12" t="s">
        <v>97</v>
      </c>
      <c r="AP70" s="12" t="s">
        <v>316</v>
      </c>
      <c r="AQ70" s="12"/>
    </row>
    <row r="71" s="2" customFormat="1" ht="95" customHeight="1" spans="1:43">
      <c r="A71" s="11" t="s">
        <v>322</v>
      </c>
      <c r="B71" s="12">
        <v>56</v>
      </c>
      <c r="C71" s="12" t="s">
        <v>57</v>
      </c>
      <c r="D71" s="12" t="s">
        <v>323</v>
      </c>
      <c r="E71" s="12" t="s">
        <v>324</v>
      </c>
      <c r="F71" s="12" t="s">
        <v>325</v>
      </c>
      <c r="G71" s="14" t="s">
        <v>56</v>
      </c>
      <c r="H71" s="14" t="s">
        <v>57</v>
      </c>
      <c r="I71" s="24">
        <v>1</v>
      </c>
      <c r="J71" s="30"/>
      <c r="K71" s="32">
        <v>42</v>
      </c>
      <c r="L71" s="32">
        <v>42</v>
      </c>
      <c r="M71" s="19">
        <f t="shared" si="3"/>
        <v>42</v>
      </c>
      <c r="N71" s="32">
        <v>42</v>
      </c>
      <c r="O71" s="24"/>
      <c r="P71" s="31">
        <f t="shared" si="5"/>
        <v>42</v>
      </c>
      <c r="Q71" s="24"/>
      <c r="R71" s="32">
        <v>42</v>
      </c>
      <c r="S71" s="24"/>
      <c r="T71" s="24"/>
      <c r="U71" s="24"/>
      <c r="V71" s="41" t="s">
        <v>326</v>
      </c>
      <c r="W71" s="24">
        <v>131</v>
      </c>
      <c r="X71" s="24">
        <v>340</v>
      </c>
      <c r="Y71" s="24">
        <v>7</v>
      </c>
      <c r="Z71" s="24">
        <v>9</v>
      </c>
      <c r="AA71" s="24"/>
      <c r="AB71" s="24"/>
      <c r="AC71" s="24"/>
      <c r="AD71" s="24"/>
      <c r="AE71" s="24"/>
      <c r="AF71" s="24"/>
      <c r="AG71" s="24"/>
      <c r="AH71" s="24"/>
      <c r="AI71" s="24"/>
      <c r="AJ71" s="24"/>
      <c r="AK71" s="24"/>
      <c r="AL71" s="24"/>
      <c r="AM71" s="24" t="s">
        <v>270</v>
      </c>
      <c r="AN71" s="24" t="s">
        <v>121</v>
      </c>
      <c r="AO71" s="12" t="s">
        <v>97</v>
      </c>
      <c r="AP71" s="12" t="s">
        <v>316</v>
      </c>
      <c r="AQ71" s="12"/>
    </row>
    <row r="72" s="2" customFormat="1" ht="84" spans="1:43">
      <c r="A72" s="11" t="s">
        <v>327</v>
      </c>
      <c r="B72" s="12">
        <v>57</v>
      </c>
      <c r="C72" s="12" t="s">
        <v>57</v>
      </c>
      <c r="D72" s="12" t="s">
        <v>328</v>
      </c>
      <c r="E72" s="12" t="s">
        <v>329</v>
      </c>
      <c r="F72" s="12" t="s">
        <v>330</v>
      </c>
      <c r="G72" s="12" t="s">
        <v>56</v>
      </c>
      <c r="H72" s="14" t="s">
        <v>57</v>
      </c>
      <c r="I72" s="24">
        <v>2</v>
      </c>
      <c r="J72" s="24">
        <v>2</v>
      </c>
      <c r="K72" s="24"/>
      <c r="L72" s="24"/>
      <c r="M72" s="19">
        <f t="shared" si="3"/>
        <v>54.07</v>
      </c>
      <c r="N72" s="32">
        <v>54.07</v>
      </c>
      <c r="O72" s="24"/>
      <c r="P72" s="31">
        <f t="shared" si="5"/>
        <v>54.07</v>
      </c>
      <c r="Q72" s="42"/>
      <c r="R72" s="32">
        <v>54.07</v>
      </c>
      <c r="S72" s="24"/>
      <c r="T72" s="24"/>
      <c r="U72" s="24"/>
      <c r="V72" s="41" t="s">
        <v>331</v>
      </c>
      <c r="W72" s="24">
        <f>229+57</f>
        <v>286</v>
      </c>
      <c r="X72" s="24">
        <f>604+146</f>
        <v>750</v>
      </c>
      <c r="Y72" s="24">
        <f>14+2</f>
        <v>16</v>
      </c>
      <c r="Z72" s="24">
        <f>30+5</f>
        <v>35</v>
      </c>
      <c r="AA72" s="24"/>
      <c r="AB72" s="24"/>
      <c r="AC72" s="24"/>
      <c r="AD72" s="24"/>
      <c r="AE72" s="24"/>
      <c r="AF72" s="24"/>
      <c r="AG72" s="24"/>
      <c r="AH72" s="24"/>
      <c r="AI72" s="24"/>
      <c r="AJ72" s="24"/>
      <c r="AK72" s="24"/>
      <c r="AL72" s="24"/>
      <c r="AM72" s="24" t="s">
        <v>270</v>
      </c>
      <c r="AN72" s="24" t="s">
        <v>121</v>
      </c>
      <c r="AO72" s="12" t="s">
        <v>97</v>
      </c>
      <c r="AP72" s="12" t="s">
        <v>316</v>
      </c>
      <c r="AQ72" s="12"/>
    </row>
    <row r="73" s="2" customFormat="1" ht="84" spans="1:43">
      <c r="A73" s="11" t="s">
        <v>332</v>
      </c>
      <c r="B73" s="12">
        <v>58</v>
      </c>
      <c r="C73" s="12" t="s">
        <v>57</v>
      </c>
      <c r="D73" s="49" t="s">
        <v>333</v>
      </c>
      <c r="E73" s="49" t="s">
        <v>334</v>
      </c>
      <c r="F73" s="49" t="s">
        <v>335</v>
      </c>
      <c r="G73" s="49" t="s">
        <v>56</v>
      </c>
      <c r="H73" s="49" t="s">
        <v>143</v>
      </c>
      <c r="I73" s="53">
        <v>4.3</v>
      </c>
      <c r="J73" s="30"/>
      <c r="K73" s="24">
        <v>275</v>
      </c>
      <c r="L73" s="24">
        <v>275</v>
      </c>
      <c r="M73" s="19">
        <f t="shared" si="3"/>
        <v>275</v>
      </c>
      <c r="N73" s="24">
        <v>275</v>
      </c>
      <c r="O73" s="24"/>
      <c r="P73" s="31">
        <f t="shared" si="5"/>
        <v>275</v>
      </c>
      <c r="Q73" s="42"/>
      <c r="R73" s="54"/>
      <c r="S73" s="24"/>
      <c r="T73" s="24">
        <v>275</v>
      </c>
      <c r="U73" s="24"/>
      <c r="V73" s="41" t="s">
        <v>336</v>
      </c>
      <c r="W73" s="55">
        <v>729</v>
      </c>
      <c r="X73" s="55">
        <v>1790</v>
      </c>
      <c r="Y73" s="55">
        <v>39</v>
      </c>
      <c r="Z73" s="55">
        <v>81</v>
      </c>
      <c r="AA73" s="55">
        <v>100</v>
      </c>
      <c r="AB73" s="24"/>
      <c r="AC73" s="24"/>
      <c r="AD73" s="24"/>
      <c r="AE73" s="24"/>
      <c r="AF73" s="24"/>
      <c r="AG73" s="24"/>
      <c r="AH73" s="24"/>
      <c r="AI73" s="24"/>
      <c r="AJ73" s="24"/>
      <c r="AK73" s="24"/>
      <c r="AL73" s="24"/>
      <c r="AM73" s="24" t="s">
        <v>59</v>
      </c>
      <c r="AN73" s="24" t="s">
        <v>121</v>
      </c>
      <c r="AO73" s="48" t="s">
        <v>111</v>
      </c>
      <c r="AP73" s="48" t="s">
        <v>62</v>
      </c>
      <c r="AQ73" s="12"/>
    </row>
    <row r="74" s="2" customFormat="1" ht="84" spans="1:43">
      <c r="A74" s="11" t="s">
        <v>337</v>
      </c>
      <c r="B74" s="12">
        <v>59</v>
      </c>
      <c r="C74" s="49" t="s">
        <v>57</v>
      </c>
      <c r="D74" s="49" t="s">
        <v>338</v>
      </c>
      <c r="E74" s="49" t="s">
        <v>339</v>
      </c>
      <c r="F74" s="49" t="s">
        <v>340</v>
      </c>
      <c r="G74" s="49" t="s">
        <v>56</v>
      </c>
      <c r="H74" s="49" t="s">
        <v>143</v>
      </c>
      <c r="I74" s="53">
        <v>1</v>
      </c>
      <c r="J74" s="30"/>
      <c r="K74" s="54">
        <v>27</v>
      </c>
      <c r="L74" s="54">
        <v>27</v>
      </c>
      <c r="M74" s="19">
        <f t="shared" si="3"/>
        <v>27</v>
      </c>
      <c r="N74" s="54">
        <v>27</v>
      </c>
      <c r="O74" s="24"/>
      <c r="P74" s="31">
        <f t="shared" si="5"/>
        <v>27</v>
      </c>
      <c r="Q74" s="42"/>
      <c r="R74" s="54">
        <v>27</v>
      </c>
      <c r="S74" s="24"/>
      <c r="T74" s="24"/>
      <c r="U74" s="24"/>
      <c r="V74" s="41" t="s">
        <v>341</v>
      </c>
      <c r="W74" s="55">
        <v>120</v>
      </c>
      <c r="X74" s="55">
        <v>360</v>
      </c>
      <c r="Y74" s="55">
        <v>4</v>
      </c>
      <c r="Z74" s="55">
        <v>9</v>
      </c>
      <c r="AA74" s="55">
        <v>100</v>
      </c>
      <c r="AB74" s="24"/>
      <c r="AC74" s="24"/>
      <c r="AD74" s="24"/>
      <c r="AE74" s="24"/>
      <c r="AF74" s="24"/>
      <c r="AG74" s="24"/>
      <c r="AH74" s="24"/>
      <c r="AI74" s="24"/>
      <c r="AJ74" s="24"/>
      <c r="AK74" s="24"/>
      <c r="AL74" s="24"/>
      <c r="AM74" s="24" t="s">
        <v>59</v>
      </c>
      <c r="AN74" s="24" t="s">
        <v>121</v>
      </c>
      <c r="AO74" s="48" t="s">
        <v>111</v>
      </c>
      <c r="AP74" s="48" t="s">
        <v>62</v>
      </c>
      <c r="AQ74" s="12"/>
    </row>
    <row r="75" s="2" customFormat="1" ht="84" spans="1:43">
      <c r="A75" s="11" t="s">
        <v>342</v>
      </c>
      <c r="B75" s="12">
        <v>60</v>
      </c>
      <c r="C75" s="12" t="s">
        <v>57</v>
      </c>
      <c r="D75" s="49" t="s">
        <v>343</v>
      </c>
      <c r="E75" s="49" t="s">
        <v>344</v>
      </c>
      <c r="F75" s="49" t="s">
        <v>345</v>
      </c>
      <c r="G75" s="49" t="s">
        <v>56</v>
      </c>
      <c r="H75" s="49" t="s">
        <v>143</v>
      </c>
      <c r="I75" s="53">
        <v>2.5</v>
      </c>
      <c r="J75" s="53">
        <v>2.5</v>
      </c>
      <c r="K75" s="55">
        <v>65</v>
      </c>
      <c r="L75" s="55">
        <v>65</v>
      </c>
      <c r="M75" s="19">
        <f t="shared" si="3"/>
        <v>65</v>
      </c>
      <c r="N75" s="55">
        <v>65</v>
      </c>
      <c r="O75" s="55"/>
      <c r="P75" s="31">
        <f t="shared" si="5"/>
        <v>65</v>
      </c>
      <c r="Q75" s="53"/>
      <c r="R75" s="55">
        <v>65</v>
      </c>
      <c r="S75" s="12"/>
      <c r="T75" s="12"/>
      <c r="U75" s="12"/>
      <c r="V75" s="41" t="s">
        <v>346</v>
      </c>
      <c r="W75" s="55">
        <v>422</v>
      </c>
      <c r="X75" s="55">
        <v>1229</v>
      </c>
      <c r="Y75" s="55">
        <v>35</v>
      </c>
      <c r="Z75" s="55">
        <v>102</v>
      </c>
      <c r="AA75" s="55">
        <v>100</v>
      </c>
      <c r="AB75" s="58"/>
      <c r="AC75" s="58"/>
      <c r="AD75" s="58"/>
      <c r="AE75" s="58"/>
      <c r="AF75" s="58"/>
      <c r="AG75" s="58"/>
      <c r="AH75" s="58"/>
      <c r="AI75" s="58"/>
      <c r="AJ75" s="48" t="s">
        <v>347</v>
      </c>
      <c r="AK75" s="48" t="s">
        <v>62</v>
      </c>
      <c r="AL75" s="24"/>
      <c r="AM75" s="24" t="s">
        <v>59</v>
      </c>
      <c r="AN75" s="24" t="s">
        <v>121</v>
      </c>
      <c r="AO75" s="12" t="s">
        <v>111</v>
      </c>
      <c r="AP75" s="12" t="s">
        <v>62</v>
      </c>
      <c r="AQ75" s="12"/>
    </row>
    <row r="76" s="1" customFormat="1" ht="84" spans="1:43">
      <c r="A76" s="11" t="s">
        <v>348</v>
      </c>
      <c r="B76" s="12">
        <v>61</v>
      </c>
      <c r="C76" s="12" t="s">
        <v>57</v>
      </c>
      <c r="D76" s="12" t="s">
        <v>349</v>
      </c>
      <c r="E76" s="12" t="s">
        <v>350</v>
      </c>
      <c r="F76" s="12" t="s">
        <v>122</v>
      </c>
      <c r="G76" s="49" t="s">
        <v>56</v>
      </c>
      <c r="H76" s="12" t="s">
        <v>57</v>
      </c>
      <c r="I76" s="56">
        <v>1</v>
      </c>
      <c r="J76" s="56">
        <v>1</v>
      </c>
      <c r="K76" s="24"/>
      <c r="L76" s="24"/>
      <c r="M76" s="19">
        <f t="shared" si="3"/>
        <v>15</v>
      </c>
      <c r="N76" s="24">
        <v>15</v>
      </c>
      <c r="O76" s="24"/>
      <c r="P76" s="31">
        <f t="shared" si="5"/>
        <v>15</v>
      </c>
      <c r="Q76" s="15"/>
      <c r="R76" s="24"/>
      <c r="S76" s="24">
        <v>15</v>
      </c>
      <c r="T76" s="24"/>
      <c r="U76" s="24"/>
      <c r="V76" s="41" t="s">
        <v>351</v>
      </c>
      <c r="W76" s="24"/>
      <c r="X76" s="24"/>
      <c r="Y76" s="24"/>
      <c r="Z76" s="24"/>
      <c r="AA76" s="24"/>
      <c r="AB76" s="24"/>
      <c r="AC76" s="24"/>
      <c r="AD76" s="24"/>
      <c r="AE76" s="24"/>
      <c r="AF76" s="24"/>
      <c r="AG76" s="24"/>
      <c r="AH76" s="24"/>
      <c r="AI76" s="24"/>
      <c r="AJ76" s="24"/>
      <c r="AK76" s="24"/>
      <c r="AL76" s="24"/>
      <c r="AM76" s="24" t="s">
        <v>59</v>
      </c>
      <c r="AN76" s="24" t="s">
        <v>121</v>
      </c>
      <c r="AO76" s="12" t="s">
        <v>62</v>
      </c>
      <c r="AP76" s="12" t="s">
        <v>62</v>
      </c>
      <c r="AQ76" s="12"/>
    </row>
    <row r="77" s="1" customFormat="1" ht="80" customHeight="1" spans="1:43">
      <c r="A77" s="11" t="s">
        <v>352</v>
      </c>
      <c r="B77" s="12">
        <v>62</v>
      </c>
      <c r="C77" s="12" t="s">
        <v>57</v>
      </c>
      <c r="D77" s="12" t="s">
        <v>353</v>
      </c>
      <c r="E77" s="12" t="s">
        <v>354</v>
      </c>
      <c r="F77" s="12" t="s">
        <v>189</v>
      </c>
      <c r="G77" s="12" t="s">
        <v>56</v>
      </c>
      <c r="H77" s="12" t="s">
        <v>57</v>
      </c>
      <c r="I77" s="56">
        <v>1</v>
      </c>
      <c r="J77" s="56">
        <v>1</v>
      </c>
      <c r="K77" s="24"/>
      <c r="L77" s="24"/>
      <c r="M77" s="19">
        <f t="shared" si="3"/>
        <v>25</v>
      </c>
      <c r="N77" s="24">
        <v>25</v>
      </c>
      <c r="O77" s="24"/>
      <c r="P77" s="31">
        <f t="shared" si="5"/>
        <v>25</v>
      </c>
      <c r="Q77" s="15"/>
      <c r="R77" s="24"/>
      <c r="S77" s="24">
        <v>25</v>
      </c>
      <c r="T77" s="24"/>
      <c r="U77" s="24"/>
      <c r="V77" s="41" t="s">
        <v>355</v>
      </c>
      <c r="W77" s="24"/>
      <c r="X77" s="24"/>
      <c r="Y77" s="24"/>
      <c r="Z77" s="24"/>
      <c r="AA77" s="24"/>
      <c r="AB77" s="24"/>
      <c r="AC77" s="24"/>
      <c r="AD77" s="24"/>
      <c r="AE77" s="24"/>
      <c r="AF77" s="24"/>
      <c r="AG77" s="24"/>
      <c r="AH77" s="24"/>
      <c r="AI77" s="24"/>
      <c r="AJ77" s="24"/>
      <c r="AK77" s="24"/>
      <c r="AL77" s="24"/>
      <c r="AM77" s="24" t="s">
        <v>59</v>
      </c>
      <c r="AN77" s="24" t="s">
        <v>121</v>
      </c>
      <c r="AO77" s="12" t="s">
        <v>62</v>
      </c>
      <c r="AP77" s="12" t="s">
        <v>62</v>
      </c>
      <c r="AQ77" s="12"/>
    </row>
    <row r="78" s="2" customFormat="1" ht="84" spans="1:43">
      <c r="A78" s="11" t="s">
        <v>356</v>
      </c>
      <c r="B78" s="12">
        <v>63</v>
      </c>
      <c r="C78" s="49" t="s">
        <v>57</v>
      </c>
      <c r="D78" s="12" t="s">
        <v>357</v>
      </c>
      <c r="E78" s="49" t="s">
        <v>358</v>
      </c>
      <c r="F78" s="12" t="s">
        <v>359</v>
      </c>
      <c r="G78" s="12" t="s">
        <v>56</v>
      </c>
      <c r="H78" s="12" t="s">
        <v>143</v>
      </c>
      <c r="I78" s="56">
        <v>2</v>
      </c>
      <c r="J78" s="56">
        <v>2</v>
      </c>
      <c r="K78" s="24">
        <v>70</v>
      </c>
      <c r="L78" s="24">
        <v>70</v>
      </c>
      <c r="M78" s="19">
        <f t="shared" si="3"/>
        <v>70</v>
      </c>
      <c r="N78" s="24">
        <v>70</v>
      </c>
      <c r="O78" s="24"/>
      <c r="P78" s="31">
        <f t="shared" si="5"/>
        <v>70</v>
      </c>
      <c r="Q78" s="15">
        <v>60</v>
      </c>
      <c r="R78" s="24"/>
      <c r="S78" s="24">
        <v>10</v>
      </c>
      <c r="T78" s="24"/>
      <c r="U78" s="24"/>
      <c r="V78" s="41" t="s">
        <v>360</v>
      </c>
      <c r="W78" s="24">
        <v>1219</v>
      </c>
      <c r="X78" s="24">
        <v>3860</v>
      </c>
      <c r="Y78" s="24">
        <v>61</v>
      </c>
      <c r="Z78" s="24">
        <v>164</v>
      </c>
      <c r="AA78" s="24">
        <v>100</v>
      </c>
      <c r="AB78" s="24"/>
      <c r="AC78" s="24"/>
      <c r="AD78" s="24"/>
      <c r="AE78" s="24"/>
      <c r="AF78" s="24"/>
      <c r="AG78" s="24"/>
      <c r="AH78" s="24"/>
      <c r="AI78" s="24"/>
      <c r="AJ78" s="24"/>
      <c r="AK78" s="24"/>
      <c r="AL78" s="24"/>
      <c r="AM78" s="24" t="s">
        <v>59</v>
      </c>
      <c r="AN78" s="24" t="s">
        <v>121</v>
      </c>
      <c r="AO78" s="12" t="s">
        <v>111</v>
      </c>
      <c r="AP78" s="12" t="s">
        <v>62</v>
      </c>
      <c r="AQ78" s="12"/>
    </row>
    <row r="79" s="2" customFormat="1" ht="42" spans="1:43">
      <c r="A79" s="11" t="s">
        <v>361</v>
      </c>
      <c r="B79" s="12">
        <v>64</v>
      </c>
      <c r="C79" s="12" t="s">
        <v>57</v>
      </c>
      <c r="D79" s="12" t="s">
        <v>362</v>
      </c>
      <c r="E79" s="12" t="s">
        <v>363</v>
      </c>
      <c r="F79" s="12" t="s">
        <v>364</v>
      </c>
      <c r="G79" s="12" t="s">
        <v>56</v>
      </c>
      <c r="H79" s="12" t="s">
        <v>57</v>
      </c>
      <c r="I79" s="56">
        <v>1</v>
      </c>
      <c r="J79" s="56">
        <v>1</v>
      </c>
      <c r="K79" s="24">
        <v>400</v>
      </c>
      <c r="L79" s="24">
        <v>400</v>
      </c>
      <c r="M79" s="19">
        <f t="shared" si="3"/>
        <v>400</v>
      </c>
      <c r="N79" s="24">
        <v>400</v>
      </c>
      <c r="O79" s="24"/>
      <c r="P79" s="31">
        <f t="shared" si="5"/>
        <v>400</v>
      </c>
      <c r="Q79" s="15"/>
      <c r="R79" s="24">
        <v>400</v>
      </c>
      <c r="S79" s="24"/>
      <c r="T79" s="24"/>
      <c r="U79" s="24"/>
      <c r="V79" s="41" t="s">
        <v>365</v>
      </c>
      <c r="W79" s="24">
        <v>2500</v>
      </c>
      <c r="X79" s="24">
        <v>7800</v>
      </c>
      <c r="Y79" s="24">
        <v>450</v>
      </c>
      <c r="Z79" s="24">
        <v>1020</v>
      </c>
      <c r="AA79" s="24">
        <v>50</v>
      </c>
      <c r="AB79" s="24"/>
      <c r="AC79" s="24"/>
      <c r="AD79" s="24"/>
      <c r="AE79" s="24"/>
      <c r="AF79" s="24"/>
      <c r="AG79" s="24"/>
      <c r="AH79" s="24"/>
      <c r="AI79" s="24"/>
      <c r="AJ79" s="24"/>
      <c r="AK79" s="24"/>
      <c r="AL79" s="24"/>
      <c r="AM79" s="24" t="s">
        <v>59</v>
      </c>
      <c r="AN79" s="24" t="s">
        <v>121</v>
      </c>
      <c r="AO79" s="12" t="s">
        <v>111</v>
      </c>
      <c r="AP79" s="12" t="s">
        <v>62</v>
      </c>
      <c r="AQ79" s="12"/>
    </row>
    <row r="80" s="1" customFormat="1" ht="112" spans="1:43">
      <c r="A80" s="11" t="s">
        <v>366</v>
      </c>
      <c r="B80" s="12">
        <v>65</v>
      </c>
      <c r="C80" s="12" t="s">
        <v>57</v>
      </c>
      <c r="D80" s="12" t="s">
        <v>367</v>
      </c>
      <c r="E80" s="12" t="s">
        <v>368</v>
      </c>
      <c r="F80" s="12" t="s">
        <v>359</v>
      </c>
      <c r="G80" s="12" t="s">
        <v>56</v>
      </c>
      <c r="H80" s="12" t="s">
        <v>57</v>
      </c>
      <c r="I80" s="24">
        <v>1</v>
      </c>
      <c r="J80" s="24">
        <v>1</v>
      </c>
      <c r="K80" s="24"/>
      <c r="L80" s="24"/>
      <c r="M80" s="19">
        <f t="shared" si="3"/>
        <v>121.52</v>
      </c>
      <c r="N80" s="24">
        <v>100</v>
      </c>
      <c r="O80" s="24">
        <v>21.52</v>
      </c>
      <c r="P80" s="31">
        <f t="shared" si="5"/>
        <v>121.52</v>
      </c>
      <c r="Q80" s="15"/>
      <c r="R80" s="24">
        <v>100</v>
      </c>
      <c r="S80" s="24"/>
      <c r="T80" s="24"/>
      <c r="U80" s="24">
        <v>21.52</v>
      </c>
      <c r="V80" s="41" t="s">
        <v>369</v>
      </c>
      <c r="W80" s="24">
        <v>100</v>
      </c>
      <c r="X80" s="24">
        <v>250</v>
      </c>
      <c r="Y80" s="24">
        <v>10</v>
      </c>
      <c r="Z80" s="24">
        <v>26</v>
      </c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 t="s">
        <v>59</v>
      </c>
      <c r="AN80" s="24" t="s">
        <v>121</v>
      </c>
      <c r="AO80" s="12" t="s">
        <v>370</v>
      </c>
      <c r="AP80" s="24" t="s">
        <v>155</v>
      </c>
      <c r="AQ80" s="12"/>
    </row>
    <row r="81" s="1" customFormat="1" ht="45" customHeight="1" spans="1:43">
      <c r="A81" s="11" t="s">
        <v>371</v>
      </c>
      <c r="B81" s="12">
        <v>66</v>
      </c>
      <c r="C81" s="12" t="s">
        <v>372</v>
      </c>
      <c r="D81" s="12" t="s">
        <v>373</v>
      </c>
      <c r="E81" s="12" t="s">
        <v>374</v>
      </c>
      <c r="F81" s="12" t="s">
        <v>163</v>
      </c>
      <c r="G81" s="12" t="s">
        <v>56</v>
      </c>
      <c r="H81" s="12" t="s">
        <v>190</v>
      </c>
      <c r="I81" s="34">
        <v>150000</v>
      </c>
      <c r="J81" s="34">
        <v>150000</v>
      </c>
      <c r="K81" s="34"/>
      <c r="L81" s="34"/>
      <c r="M81" s="19">
        <f t="shared" si="3"/>
        <v>75</v>
      </c>
      <c r="N81" s="34">
        <v>75</v>
      </c>
      <c r="O81" s="34"/>
      <c r="P81" s="31">
        <f t="shared" si="5"/>
        <v>75</v>
      </c>
      <c r="Q81" s="45"/>
      <c r="R81" s="34">
        <v>15</v>
      </c>
      <c r="S81" s="34"/>
      <c r="T81" s="24">
        <v>60</v>
      </c>
      <c r="U81" s="34">
        <v>0</v>
      </c>
      <c r="V81" s="46" t="s">
        <v>375</v>
      </c>
      <c r="W81" s="34">
        <v>668</v>
      </c>
      <c r="X81" s="34">
        <v>1675</v>
      </c>
      <c r="Y81" s="34">
        <v>668</v>
      </c>
      <c r="Z81" s="34">
        <v>1675</v>
      </c>
      <c r="AA81" s="3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 t="s">
        <v>59</v>
      </c>
      <c r="AN81" s="24" t="s">
        <v>121</v>
      </c>
      <c r="AO81" s="32" t="s">
        <v>376</v>
      </c>
      <c r="AP81" s="24" t="s">
        <v>62</v>
      </c>
      <c r="AQ81" s="12"/>
    </row>
    <row r="82" ht="41" customHeight="1" spans="1:43">
      <c r="A82" s="50" t="s">
        <v>377</v>
      </c>
      <c r="B82" s="51"/>
      <c r="C82" s="51"/>
      <c r="D82" s="52"/>
      <c r="E82" s="52"/>
      <c r="F82" s="51"/>
      <c r="G82" s="51"/>
      <c r="H82" s="52"/>
      <c r="I82" s="51"/>
      <c r="J82" s="51"/>
      <c r="K82" s="51"/>
      <c r="L82" s="51"/>
      <c r="M82" s="57"/>
      <c r="N82" s="51"/>
      <c r="O82" s="51"/>
      <c r="P82" s="51"/>
      <c r="Q82" s="51"/>
      <c r="R82" s="51"/>
      <c r="S82" s="51"/>
      <c r="T82" s="51"/>
      <c r="U82" s="51"/>
      <c r="V82" s="51"/>
      <c r="W82" s="51"/>
      <c r="X82" s="51"/>
      <c r="Y82" s="51"/>
      <c r="Z82" s="51"/>
      <c r="AA82" s="51"/>
      <c r="AB82" s="51"/>
      <c r="AC82" s="51"/>
      <c r="AD82" s="51"/>
      <c r="AE82" s="51"/>
      <c r="AF82" s="51"/>
      <c r="AG82" s="51"/>
      <c r="AH82" s="51"/>
      <c r="AI82" s="51"/>
      <c r="AJ82" s="51"/>
      <c r="AK82" s="51"/>
      <c r="AL82" s="51"/>
      <c r="AM82" s="51"/>
      <c r="AN82" s="51"/>
      <c r="AO82" s="51"/>
      <c r="AP82" s="51"/>
      <c r="AQ82" s="51"/>
    </row>
  </sheetData>
  <autoFilter xmlns:etc="http://www.wps.cn/officeDocument/2017/etCustomData" ref="A6:AQ82" etc:filterBottomFollowUsedRange="0">
    <extLst/>
  </autoFilter>
  <mergeCells count="53">
    <mergeCell ref="A1:D1"/>
    <mergeCell ref="A2:AQ2"/>
    <mergeCell ref="H3:J3"/>
    <mergeCell ref="M3:U3"/>
    <mergeCell ref="V3:Z3"/>
    <mergeCell ref="AA3:AL3"/>
    <mergeCell ref="P4:U4"/>
    <mergeCell ref="W4:Z4"/>
    <mergeCell ref="AE4:AF4"/>
    <mergeCell ref="AG4:AH4"/>
    <mergeCell ref="AI4:AJ4"/>
    <mergeCell ref="AK4:AL4"/>
    <mergeCell ref="Q5:U5"/>
    <mergeCell ref="Y5:Z5"/>
    <mergeCell ref="A7:E7"/>
    <mergeCell ref="A82:AQ82"/>
    <mergeCell ref="A3:A6"/>
    <mergeCell ref="B3:B6"/>
    <mergeCell ref="C5:C6"/>
    <mergeCell ref="D5:D6"/>
    <mergeCell ref="E5:E6"/>
    <mergeCell ref="F3:F6"/>
    <mergeCell ref="G3:G6"/>
    <mergeCell ref="H4:H6"/>
    <mergeCell ref="I4:I6"/>
    <mergeCell ref="J4:J6"/>
    <mergeCell ref="K3:K6"/>
    <mergeCell ref="L3:L6"/>
    <mergeCell ref="M4:M6"/>
    <mergeCell ref="N4:N6"/>
    <mergeCell ref="O4:O6"/>
    <mergeCell ref="P5:P6"/>
    <mergeCell ref="V4:V6"/>
    <mergeCell ref="W5:W6"/>
    <mergeCell ref="X5:X6"/>
    <mergeCell ref="AA4:AA6"/>
    <mergeCell ref="AB4:AB6"/>
    <mergeCell ref="AC4:AC6"/>
    <mergeCell ref="AD4:AD6"/>
    <mergeCell ref="AE5:AE6"/>
    <mergeCell ref="AF5:AF6"/>
    <mergeCell ref="AG5:AG6"/>
    <mergeCell ref="AH5:AH6"/>
    <mergeCell ref="AI5:AI6"/>
    <mergeCell ref="AJ5:AJ6"/>
    <mergeCell ref="AK5:AK6"/>
    <mergeCell ref="AL5:AL6"/>
    <mergeCell ref="AM3:AM6"/>
    <mergeCell ref="AN3:AN6"/>
    <mergeCell ref="AO3:AO6"/>
    <mergeCell ref="AP3:AP6"/>
    <mergeCell ref="AQ3:AQ6"/>
    <mergeCell ref="C3:E4"/>
  </mergeCells>
  <dataValidations count="3">
    <dataValidation type="list" allowBlank="1" showInputMessage="1" showErrorMessage="1" sqref="G41 G44 G70 G9:G18 G24:G31 G33:G35 G37:G38 G46:G67 G74:G81">
      <formula1>"解决两不愁三保障项目,巩固提升项目"</formula1>
    </dataValidation>
    <dataValidation type="list" allowBlank="1" showInputMessage="1" showErrorMessage="1" sqref="H41 H44 H9:H12 H15:H31 H33:H34 H37:H38 H49:H67 H70:H72 H74:H81">
      <formula1>"公里,平方米,立方米,亩,个,头,只,辆,尾,人,元,口,其他"</formula1>
    </dataValidation>
    <dataValidation type="list" allowBlank="1" showInputMessage="1" showErrorMessage="1" sqref="V44 S52">
      <formula1>"是,否"</formula1>
    </dataValidation>
  </dataValidations>
  <pageMargins left="0.393055555555556" right="0.393055555555556" top="0.393055555555556" bottom="0.393055555555556" header="0.298611111111111" footer="0.298611111111111"/>
  <pageSetup paperSize="8" scale="54" fitToHeight="0" orientation="landscape" horizontalDpi="600"/>
  <headerFooter/>
  <ignoredErrors>
    <ignoredError sqref="N8" formula="1" formulaRange="1"/>
    <ignoredError sqref="N7" formulaRange="1"/>
    <ignoredError sqref="Q7:U7 U8 Q32" emptyCellReferenc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附件2入库项目清单（上报）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-    莫球名堂</cp:lastModifiedBy>
  <dcterms:created xsi:type="dcterms:W3CDTF">2020-12-18T02:16:00Z</dcterms:created>
  <dcterms:modified xsi:type="dcterms:W3CDTF">2024-12-16T07:50:23Z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KSORubyTemplateID" linkTarget="0">
    <vt:lpwstr>14</vt:lpwstr>
  </property>
  <property fmtid="{D5CDD505-2E9C-101B-9397-08002B2CF9AE}" pid="4" name="ICV">
    <vt:lpwstr>72A1C2D6958B42D4B72FC30DCF9B9E40_13</vt:lpwstr>
  </property>
</Properties>
</file>